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80" activeTab="1"/>
  </bookViews>
  <sheets>
    <sheet name="検証（AUDJPY４H）" sheetId="1" r:id="rId1"/>
    <sheet name="画像" sheetId="2" r:id="rId2"/>
    <sheet name="気づき" sheetId="3" r:id="rId3"/>
    <sheet name="検証終了通貨" sheetId="4" r:id="rId4"/>
    <sheet name="テンプレ" sheetId="5" r:id="rId5"/>
  </sheets>
  <definedNames/>
  <calcPr fullCalcOnLoad="1"/>
</workbook>
</file>

<file path=xl/sharedStrings.xml><?xml version="1.0" encoding="utf-8"?>
<sst xmlns="http://schemas.openxmlformats.org/spreadsheetml/2006/main" count="321" uniqueCount="69">
  <si>
    <t>通貨ペア</t>
  </si>
  <si>
    <t>AUD/JPY</t>
  </si>
  <si>
    <t>時間足</t>
  </si>
  <si>
    <t>4H</t>
  </si>
  <si>
    <t>当初資金</t>
  </si>
  <si>
    <t>最終資金</t>
  </si>
  <si>
    <t>エントリー理由</t>
  </si>
  <si>
    <t>DCP</t>
  </si>
  <si>
    <t>決済理由</t>
  </si>
  <si>
    <t>・トレーリングストップ（ダウ理論）</t>
  </si>
  <si>
    <t>損益金額</t>
  </si>
  <si>
    <t>損益pips</t>
  </si>
  <si>
    <t>最大ドローアップ</t>
  </si>
  <si>
    <t>最大ドローダウン</t>
  </si>
  <si>
    <t>勝数</t>
  </si>
  <si>
    <t>負数</t>
  </si>
  <si>
    <t>引分</t>
  </si>
  <si>
    <t>勝率</t>
  </si>
  <si>
    <t>最大連勝</t>
  </si>
  <si>
    <t>最大連敗</t>
  </si>
  <si>
    <t>No.</t>
  </si>
  <si>
    <t>資金</t>
  </si>
  <si>
    <t>エントリー</t>
  </si>
  <si>
    <t>リスク（3%）</t>
  </si>
  <si>
    <t>ロット</t>
  </si>
  <si>
    <t>決済</t>
  </si>
  <si>
    <t>損益</t>
  </si>
  <si>
    <t>西暦</t>
  </si>
  <si>
    <t>日付</t>
  </si>
  <si>
    <t>売買</t>
  </si>
  <si>
    <t>レート</t>
  </si>
  <si>
    <t>pips</t>
  </si>
  <si>
    <t>損失上限</t>
  </si>
  <si>
    <t>金額</t>
  </si>
  <si>
    <t>売</t>
  </si>
  <si>
    <t>買</t>
  </si>
  <si>
    <t>1 DCP ＋TWに近いEBでエントリー。 トレーリングで手仕舞</t>
  </si>
  <si>
    <t>2  DCP    +IBでエントリー。トレールで手仕舞。が、まだ上の伸びた。このような動きをどのように察知できるだろうか？</t>
  </si>
  <si>
    <t>3  DCP  途中スクエアーが出て、このサポレジをブレイクしたところでエントリー。トレールで手仕舞。</t>
  </si>
  <si>
    <t>4  DCP  　トレールで手仕舞</t>
  </si>
  <si>
    <t>5  DCP　トレールで手仕舞</t>
  </si>
  <si>
    <t>6 DCP  サポレジ＋DT。　トレールで手仕舞</t>
  </si>
  <si>
    <t>7  DCP  同じサポレジ＋DTでエントリー。トレールで手仕舞。</t>
  </si>
  <si>
    <t>気付き　質問</t>
  </si>
  <si>
    <t>DCPは出ていないがサポレジで動いている時は、方向が出たら仕掛け１，２などでエントリーするのもありというのが分かった。しかし方向性が分からない時に、B,F&amp;Gを仕掛けずらい。したがってDCPで方向を見るしか今のところ見当がつかない。</t>
  </si>
  <si>
    <t>感想</t>
  </si>
  <si>
    <t>だいぶ慣れてきたが、自分にはDCPが一番自信をもって行ける気がする。</t>
  </si>
  <si>
    <t>今後</t>
  </si>
  <si>
    <t>さらに通貨ペアを増やす意味で、別の通貨ペアを検証していきたい。</t>
  </si>
  <si>
    <t>検証終了通貨</t>
  </si>
  <si>
    <t>ルール</t>
  </si>
  <si>
    <t>日足</t>
  </si>
  <si>
    <t>終了日</t>
  </si>
  <si>
    <t>4Ｈ足</t>
  </si>
  <si>
    <t>１Ｈ足</t>
  </si>
  <si>
    <t>年平均回数</t>
  </si>
  <si>
    <t>年数</t>
  </si>
  <si>
    <t>EUR/USD</t>
  </si>
  <si>
    <t>USD/JPY</t>
  </si>
  <si>
    <t>GBP/USD</t>
  </si>
  <si>
    <t>AUD/USD</t>
  </si>
  <si>
    <t>USD/CAD</t>
  </si>
  <si>
    <t>USD/CHF</t>
  </si>
  <si>
    <t>EUR/JPY</t>
  </si>
  <si>
    <t>DCP+α</t>
  </si>
  <si>
    <t>GBP/JPY</t>
  </si>
  <si>
    <t>CHF/JPY</t>
  </si>
  <si>
    <t>CAD/JPY</t>
  </si>
  <si>
    <t>10MA・20MAの両方の上側にキャンドルがあれば買い方向、下側なら売り方向。MAに触れてPB出現でエントリー待ち、PB高値or安値ブレイクでエントリー。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</si>
</sst>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\&quot;* #,##0_-;\-&quot;\&quot;* #,##0_-;_-&quot;\&quot;* &quot;-&quot;_-;_-@_-"/>
    <numFmt numFmtId="178" formatCode="_-* #,##0_-;\-* #,##0_-;_-* &quot;-&quot;_-;_-@_-"/>
    <numFmt numFmtId="179" formatCode="_-&quot;\&quot;* #,##0.00_-;\-&quot;\&quot;* #,##0.00_-;_-&quot;\&quot;* &quot;-&quot;??_-;_-@_-"/>
    <numFmt numFmtId="180" formatCode="#,##0_ ;[Red]\-#,##0\ "/>
    <numFmt numFmtId="181" formatCode="0.0_ ;[Red]\-0.0\ "/>
    <numFmt numFmtId="182" formatCode="#,##0_ "/>
    <numFmt numFmtId="183" formatCode="m/d;@"/>
    <numFmt numFmtId="184" formatCode="0.0%"/>
    <numFmt numFmtId="185" formatCode="0.00_ "/>
    <numFmt numFmtId="186" formatCode="0.0"/>
    <numFmt numFmtId="187" formatCode="0.0_ "/>
  </numFmts>
  <fonts count="23">
    <font>
      <sz val="11"/>
      <color indexed="8"/>
      <name val="ＭＳ Ｐゴシック"/>
      <family val="3"/>
    </font>
    <font>
      <sz val="12"/>
      <name val="Times New Roman"/>
      <family val="1"/>
    </font>
    <font>
      <b/>
      <sz val="11"/>
      <color indexed="8"/>
      <name val="ＭＳ Ｐゴシック"/>
      <family val="3"/>
    </font>
    <font>
      <sz val="11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3"/>
      <color indexed="56"/>
      <name val="ＭＳ Ｐゴシック"/>
      <family val="3"/>
    </font>
    <font>
      <i/>
      <sz val="11"/>
      <color indexed="23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9" fillId="3" borderId="0" applyNumberFormat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0" fillId="5" borderId="0" applyNumberFormat="0" applyBorder="0" applyAlignment="0" applyProtection="0"/>
    <xf numFmtId="176" fontId="0" fillId="0" borderId="0" applyFont="0" applyFill="0" applyBorder="0" applyAlignment="0" applyProtection="0"/>
    <xf numFmtId="0" fontId="9" fillId="6" borderId="0" applyNumberFormat="0" applyBorder="0" applyAlignment="0" applyProtection="0"/>
    <xf numFmtId="9" fontId="0" fillId="0" borderId="0" applyFont="0" applyFill="0" applyBorder="0" applyAlignment="0" applyProtection="0"/>
    <xf numFmtId="0" fontId="9" fillId="7" borderId="0" applyNumberFormat="0" applyBorder="0" applyAlignment="0" applyProtection="0"/>
    <xf numFmtId="179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1" applyNumberFormat="0" applyFont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0" fillId="13" borderId="0" applyNumberFormat="0" applyBorder="0" applyAlignment="0" applyProtection="0"/>
    <xf numFmtId="0" fontId="2" fillId="0" borderId="2" applyNumberFormat="0" applyFill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7" borderId="0" applyNumberFormat="0" applyBorder="0" applyAlignment="0" applyProtection="0"/>
    <xf numFmtId="0" fontId="18" fillId="20" borderId="3" applyNumberFormat="0" applyAlignment="0" applyProtection="0"/>
    <xf numFmtId="0" fontId="10" fillId="0" borderId="4" applyNumberFormat="0" applyFill="0" applyAlignment="0" applyProtection="0"/>
    <xf numFmtId="0" fontId="9" fillId="21" borderId="0" applyNumberFormat="0" applyBorder="0" applyAlignment="0" applyProtection="0"/>
    <xf numFmtId="0" fontId="14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5" fillId="5" borderId="6" applyNumberFormat="0" applyAlignment="0" applyProtection="0"/>
    <xf numFmtId="0" fontId="11" fillId="22" borderId="7" applyNumberFormat="0" applyAlignment="0" applyProtection="0"/>
    <xf numFmtId="0" fontId="13" fillId="23" borderId="0" applyNumberFormat="0" applyBorder="0" applyAlignment="0" applyProtection="0"/>
    <xf numFmtId="0" fontId="16" fillId="2" borderId="0" applyNumberFormat="0" applyBorder="0" applyAlignment="0" applyProtection="0"/>
    <xf numFmtId="0" fontId="12" fillId="0" borderId="8" applyNumberFormat="0" applyFill="0" applyAlignment="0" applyProtection="0"/>
    <xf numFmtId="0" fontId="17" fillId="20" borderId="6" applyNumberFormat="0" applyAlignment="0" applyProtection="0"/>
    <xf numFmtId="0" fontId="8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8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1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181" fontId="0" fillId="0" borderId="10" xfId="0" applyNumberFormat="1" applyBorder="1" applyAlignment="1">
      <alignment horizontal="center" vertical="center"/>
    </xf>
    <xf numFmtId="0" fontId="2" fillId="13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" fillId="13" borderId="14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center" vertical="center" shrinkToFit="1"/>
    </xf>
    <xf numFmtId="0" fontId="2" fillId="2" borderId="16" xfId="0" applyFont="1" applyFill="1" applyBorder="1" applyAlignment="1">
      <alignment horizontal="center" vertical="center" shrinkToFit="1"/>
    </xf>
    <xf numFmtId="0" fontId="2" fillId="10" borderId="17" xfId="0" applyFont="1" applyFill="1" applyBorder="1" applyAlignment="1">
      <alignment horizontal="center" vertical="center" shrinkToFit="1"/>
    </xf>
    <xf numFmtId="0" fontId="2" fillId="10" borderId="12" xfId="0" applyFont="1" applyFill="1" applyBorder="1" applyAlignment="1">
      <alignment horizontal="center" vertical="center" shrinkToFit="1"/>
    </xf>
    <xf numFmtId="0" fontId="2" fillId="13" borderId="10" xfId="0" applyFont="1" applyFill="1" applyBorder="1" applyAlignment="1">
      <alignment horizontal="center" vertical="center" shrinkToFi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18" xfId="0" applyFont="1" applyFill="1" applyBorder="1" applyAlignment="1">
      <alignment horizontal="center" vertical="center" shrinkToFit="1"/>
    </xf>
    <xf numFmtId="0" fontId="2" fillId="10" borderId="10" xfId="0" applyFont="1" applyFill="1" applyBorder="1" applyAlignment="1">
      <alignment horizontal="center" vertical="center" shrinkToFit="1"/>
    </xf>
    <xf numFmtId="0" fontId="2" fillId="10" borderId="19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/>
    </xf>
    <xf numFmtId="182" fontId="3" fillId="0" borderId="10" xfId="0" applyNumberFormat="1" applyFont="1" applyFill="1" applyBorder="1" applyAlignment="1">
      <alignment horizontal="center" vertical="center"/>
    </xf>
    <xf numFmtId="183" fontId="3" fillId="0" borderId="10" xfId="0" applyNumberFormat="1" applyFont="1" applyFill="1" applyBorder="1" applyAlignment="1">
      <alignment horizontal="center" vertical="center"/>
    </xf>
    <xf numFmtId="18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184" fontId="0" fillId="0" borderId="10" xfId="24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13" borderId="15" xfId="0" applyFont="1" applyFill="1" applyBorder="1" applyAlignment="1">
      <alignment vertical="center"/>
    </xf>
    <xf numFmtId="0" fontId="2" fillId="13" borderId="20" xfId="0" applyFont="1" applyFill="1" applyBorder="1" applyAlignment="1">
      <alignment vertical="center"/>
    </xf>
    <xf numFmtId="184" fontId="0" fillId="0" borderId="12" xfId="24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2" fillId="10" borderId="20" xfId="0" applyFont="1" applyFill="1" applyBorder="1" applyAlignment="1">
      <alignment horizontal="center" vertical="center" shrinkToFit="1"/>
    </xf>
    <xf numFmtId="0" fontId="2" fillId="5" borderId="17" xfId="0" applyFont="1" applyFill="1" applyBorder="1" applyAlignment="1">
      <alignment horizontal="center" vertical="center" shrinkToFit="1"/>
    </xf>
    <xf numFmtId="0" fontId="2" fillId="5" borderId="12" xfId="0" applyFont="1" applyFill="1" applyBorder="1" applyAlignment="1">
      <alignment horizontal="center" vertical="center" shrinkToFit="1"/>
    </xf>
    <xf numFmtId="0" fontId="2" fillId="5" borderId="20" xfId="0" applyFont="1" applyFill="1" applyBorder="1" applyAlignment="1">
      <alignment horizontal="center" vertical="center" shrinkToFit="1"/>
    </xf>
    <xf numFmtId="0" fontId="2" fillId="24" borderId="10" xfId="0" applyFont="1" applyFill="1" applyBorder="1" applyAlignment="1">
      <alignment horizontal="center" vertical="center" shrinkToFit="1"/>
    </xf>
    <xf numFmtId="0" fontId="2" fillId="9" borderId="17" xfId="0" applyFont="1" applyFill="1" applyBorder="1" applyAlignment="1">
      <alignment horizontal="center" vertical="center" shrinkToFit="1"/>
    </xf>
    <xf numFmtId="0" fontId="2" fillId="9" borderId="12" xfId="0" applyFont="1" applyFill="1" applyBorder="1" applyAlignment="1">
      <alignment horizontal="center" vertical="center" shrinkToFit="1"/>
    </xf>
    <xf numFmtId="0" fontId="2" fillId="5" borderId="10" xfId="0" applyFont="1" applyFill="1" applyBorder="1" applyAlignment="1">
      <alignment horizontal="center" vertical="center" shrinkToFit="1"/>
    </xf>
    <xf numFmtId="0" fontId="2" fillId="5" borderId="19" xfId="0" applyFont="1" applyFill="1" applyBorder="1" applyAlignment="1">
      <alignment horizontal="center" vertical="center" shrinkToFit="1"/>
    </xf>
    <xf numFmtId="0" fontId="2" fillId="9" borderId="10" xfId="0" applyFont="1" applyFill="1" applyBorder="1" applyAlignment="1">
      <alignment horizontal="center" vertical="center" shrinkToFit="1"/>
    </xf>
    <xf numFmtId="0" fontId="2" fillId="9" borderId="19" xfId="0" applyFont="1" applyFill="1" applyBorder="1" applyAlignment="1">
      <alignment horizontal="center" vertical="center" shrinkToFit="1"/>
    </xf>
    <xf numFmtId="185" fontId="3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9" borderId="20" xfId="0" applyFont="1" applyFill="1" applyBorder="1" applyAlignment="1">
      <alignment horizontal="center" vertical="center" shrinkToFit="1"/>
    </xf>
    <xf numFmtId="0" fontId="2" fillId="8" borderId="10" xfId="0" applyFont="1" applyFill="1" applyBorder="1" applyAlignment="1">
      <alignment horizontal="center" vertical="center" shrinkToFit="1"/>
    </xf>
    <xf numFmtId="180" fontId="3" fillId="0" borderId="10" xfId="0" applyNumberFormat="1" applyFont="1" applyFill="1" applyBorder="1" applyAlignment="1">
      <alignment horizontal="center" vertical="center"/>
    </xf>
    <xf numFmtId="181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17" borderId="10" xfId="0" applyFont="1" applyFill="1" applyBorder="1" applyAlignment="1">
      <alignment horizontal="center" vertical="center"/>
    </xf>
    <xf numFmtId="0" fontId="6" fillId="17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4" fontId="6" fillId="0" borderId="21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4" fontId="6" fillId="0" borderId="2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186" fontId="4" fillId="0" borderId="0" xfId="0" applyNumberFormat="1" applyFont="1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7" fillId="0" borderId="0" xfId="0" applyFont="1" applyAlignment="1">
      <alignment horizontal="left" vertical="center"/>
    </xf>
    <xf numFmtId="187" fontId="2" fillId="0" borderId="0" xfId="0" applyNumberFormat="1" applyFont="1" applyAlignment="1">
      <alignment horizontal="center" vertical="center"/>
    </xf>
    <xf numFmtId="184" fontId="0" fillId="0" borderId="0" xfId="24" applyNumberFormat="1" applyAlignment="1">
      <alignment vertical="center"/>
    </xf>
  </cellXfs>
  <cellStyles count="49">
    <cellStyle name="Normal" xfId="0"/>
    <cellStyle name="20% - アクセント 2" xfId="15"/>
    <cellStyle name="60% - アクセント 6" xfId="16"/>
    <cellStyle name="Comma" xfId="17"/>
    <cellStyle name="40% - アクセント 2" xfId="18"/>
    <cellStyle name="Currency" xfId="19"/>
    <cellStyle name="60% - アクセント 2" xfId="20"/>
    <cellStyle name="20% - アクセント 6" xfId="21"/>
    <cellStyle name="Comma [0]" xfId="22"/>
    <cellStyle name="アクセント 2" xfId="23"/>
    <cellStyle name="Percent" xfId="24"/>
    <cellStyle name="アクセント 4" xfId="25"/>
    <cellStyle name="Currency [0]" xfId="26"/>
    <cellStyle name="20% - アクセント 1" xfId="27"/>
    <cellStyle name="20% - アクセント 3" xfId="28"/>
    <cellStyle name="メモ" xfId="29"/>
    <cellStyle name="20% - アクセント 4" xfId="30"/>
    <cellStyle name="60% - アクセント 1" xfId="31"/>
    <cellStyle name="20% - アクセント 5" xfId="32"/>
    <cellStyle name="集計" xfId="33"/>
    <cellStyle name="40% - アクセント 1" xfId="34"/>
    <cellStyle name="40% - アクセント 3" xfId="35"/>
    <cellStyle name="40% - アクセント 4" xfId="36"/>
    <cellStyle name="40% - アクセント 5" xfId="37"/>
    <cellStyle name="40% - アクセント 6" xfId="38"/>
    <cellStyle name="60% - アクセント 3" xfId="39"/>
    <cellStyle name="60% - アクセント 4" xfId="40"/>
    <cellStyle name="60% - アクセント 5" xfId="41"/>
    <cellStyle name="アクセント 1" xfId="42"/>
    <cellStyle name="アクセント 3" xfId="43"/>
    <cellStyle name="アクセント 5" xfId="44"/>
    <cellStyle name="出力" xfId="45"/>
    <cellStyle name="見出し 1" xfId="46"/>
    <cellStyle name="アクセント 6" xfId="47"/>
    <cellStyle name="リンク セル" xfId="48"/>
    <cellStyle name="タイトル" xfId="49"/>
    <cellStyle name="入力" xfId="50"/>
    <cellStyle name="チェック セル" xfId="51"/>
    <cellStyle name="どちらでもない" xfId="52"/>
    <cellStyle name="悪い" xfId="53"/>
    <cellStyle name="見出し 3" xfId="54"/>
    <cellStyle name="計算" xfId="55"/>
    <cellStyle name="良い" xfId="56"/>
    <cellStyle name="警告文" xfId="57"/>
    <cellStyle name="見出し 2" xfId="58"/>
    <cellStyle name="見出し 4" xfId="59"/>
    <cellStyle name="説明文" xfId="60"/>
    <cellStyle name="標準 2" xfId="61"/>
    <cellStyle name="標準 3" xfId="62"/>
  </cellStyles>
  <dxfs count="2">
    <dxf>
      <font>
        <b/>
        <i val="0"/>
        <color rgb="FFFF0000"/>
      </font>
      <border/>
    </dxf>
    <dxf>
      <font>
        <b/>
        <i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18</xdr:col>
      <xdr:colOff>600075</xdr:colOff>
      <xdr:row>30</xdr:row>
      <xdr:rowOff>142875</xdr:rowOff>
    </xdr:to>
    <xdr:grpSp>
      <xdr:nvGrpSpPr>
        <xdr:cNvPr id="1" name="Group 13"/>
        <xdr:cNvGrpSpPr>
          <a:grpSpLocks/>
        </xdr:cNvGrpSpPr>
      </xdr:nvGrpSpPr>
      <xdr:grpSpPr>
        <a:xfrm>
          <a:off x="0" y="219075"/>
          <a:ext cx="12763500" cy="5353050"/>
          <a:chOff x="0" y="0"/>
          <a:chExt cx="20100" cy="8430"/>
        </a:xfrm>
        <a:solidFill>
          <a:srgbClr val="FFFFFF"/>
        </a:solidFill>
      </xdr:grpSpPr>
      <xdr:grpSp>
        <xdr:nvGrpSpPr>
          <xdr:cNvPr id="2" name="Group 9"/>
          <xdr:cNvGrpSpPr>
            <a:grpSpLocks/>
          </xdr:cNvGrpSpPr>
        </xdr:nvGrpSpPr>
        <xdr:grpSpPr>
          <a:xfrm>
            <a:off x="0" y="0"/>
            <a:ext cx="20100" cy="8430"/>
            <a:chOff x="0" y="0"/>
            <a:chExt cx="20100" cy="8430"/>
          </a:xfrm>
          <a:solidFill>
            <a:srgbClr val="FFFFFF"/>
          </a:solidFill>
        </xdr:grpSpPr>
        <xdr:pic>
          <xdr:nvPicPr>
            <xdr:cNvPr id="3" name="Picture 1"/>
            <xdr:cNvPicPr preferRelativeResize="1">
              <a:picLocks noChangeAspect="1"/>
            </xdr:cNvPicPr>
          </xdr:nvPicPr>
          <xdr:blipFill>
            <a:blip r:embed="rId1"/>
            <a:srcRect l="1611" t="13412" r="219" b="13301"/>
            <a:stretch>
              <a:fillRect/>
            </a:stretch>
          </xdr:blipFill>
          <xdr:spPr>
            <a:xfrm>
              <a:off x="0" y="0"/>
              <a:ext cx="20100" cy="8430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4" name="Line 2"/>
            <xdr:cNvSpPr>
              <a:spLocks/>
            </xdr:cNvSpPr>
          </xdr:nvSpPr>
          <xdr:spPr>
            <a:xfrm>
              <a:off x="9090" y="721"/>
              <a:ext cx="2819" cy="0"/>
            </a:xfrm>
            <a:prstGeom prst="line">
              <a:avLst/>
            </a:prstGeom>
            <a:noFill/>
            <a:ln w="15875" cmpd="sng">
              <a:solidFill>
                <a:srgbClr val="00FF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" name="Line 4"/>
            <xdr:cNvSpPr>
              <a:spLocks/>
            </xdr:cNvSpPr>
          </xdr:nvSpPr>
          <xdr:spPr>
            <a:xfrm>
              <a:off x="9105" y="1275"/>
              <a:ext cx="8176" cy="0"/>
            </a:xfrm>
            <a:prstGeom prst="line">
              <a:avLst/>
            </a:prstGeom>
            <a:noFill/>
            <a:ln w="1587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" name="Line 6"/>
            <xdr:cNvSpPr>
              <a:spLocks/>
            </xdr:cNvSpPr>
          </xdr:nvSpPr>
          <xdr:spPr>
            <a:xfrm>
              <a:off x="18075" y="5311"/>
              <a:ext cx="437" cy="0"/>
            </a:xfrm>
            <a:prstGeom prst="line">
              <a:avLst/>
            </a:prstGeom>
            <a:noFill/>
            <a:ln w="15875" cmpd="sng">
              <a:solidFill>
                <a:srgbClr val="00CC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" name="Line 8"/>
            <xdr:cNvSpPr>
              <a:spLocks/>
            </xdr:cNvSpPr>
          </xdr:nvSpPr>
          <xdr:spPr>
            <a:xfrm>
              <a:off x="17070" y="1260"/>
              <a:ext cx="1111" cy="4019"/>
            </a:xfrm>
            <a:prstGeom prst="line">
              <a:avLst/>
            </a:prstGeom>
            <a:noFill/>
            <a:ln w="15875" cmpd="sng">
              <a:solidFill>
                <a:srgbClr val="00CCFF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8" name="Line 10"/>
          <xdr:cNvSpPr>
            <a:spLocks/>
          </xdr:cNvSpPr>
        </xdr:nvSpPr>
        <xdr:spPr>
          <a:xfrm>
            <a:off x="7678" y="5941"/>
            <a:ext cx="884" cy="481"/>
          </a:xfrm>
          <a:prstGeom prst="line">
            <a:avLst/>
          </a:prstGeom>
          <a:noFill/>
          <a:ln w="15875" cmpd="sng">
            <a:solidFill>
              <a:srgbClr val="00CCFF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11"/>
          <xdr:cNvSpPr>
            <a:spLocks/>
          </xdr:cNvSpPr>
        </xdr:nvSpPr>
        <xdr:spPr>
          <a:xfrm>
            <a:off x="7543" y="299"/>
            <a:ext cx="960" cy="0"/>
          </a:xfrm>
          <a:prstGeom prst="line">
            <a:avLst/>
          </a:prstGeom>
          <a:noFill/>
          <a:ln w="15875" cmpd="sng">
            <a:solidFill>
              <a:srgbClr val="00CCFF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TextBox 12"/>
          <xdr:cNvSpPr txBox="1">
            <a:spLocks noChangeArrowheads="1"/>
          </xdr:cNvSpPr>
        </xdr:nvSpPr>
        <xdr:spPr>
          <a:xfrm>
            <a:off x="6527" y="5370"/>
            <a:ext cx="3045" cy="39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ダイバージェンス発生微妙</a:t>
            </a:r>
          </a:p>
        </xdr:txBody>
      </xdr:sp>
    </xdr:grpSp>
    <xdr:clientData/>
  </xdr:twoCellAnchor>
  <xdr:twoCellAnchor>
    <xdr:from>
      <xdr:col>0</xdr:col>
      <xdr:colOff>0</xdr:colOff>
      <xdr:row>34</xdr:row>
      <xdr:rowOff>85725</xdr:rowOff>
    </xdr:from>
    <xdr:to>
      <xdr:col>18</xdr:col>
      <xdr:colOff>619125</xdr:colOff>
      <xdr:row>64</xdr:row>
      <xdr:rowOff>28575</xdr:rowOff>
    </xdr:to>
    <xdr:grpSp>
      <xdr:nvGrpSpPr>
        <xdr:cNvPr id="11" name="Group 25"/>
        <xdr:cNvGrpSpPr>
          <a:grpSpLocks/>
        </xdr:cNvGrpSpPr>
      </xdr:nvGrpSpPr>
      <xdr:grpSpPr>
        <a:xfrm>
          <a:off x="0" y="6219825"/>
          <a:ext cx="12782550" cy="5372100"/>
          <a:chOff x="0" y="0"/>
          <a:chExt cx="20130" cy="8460"/>
        </a:xfrm>
        <a:solidFill>
          <a:srgbClr val="FFFFFF"/>
        </a:solidFill>
      </xdr:grpSpPr>
      <xdr:grpSp>
        <xdr:nvGrpSpPr>
          <xdr:cNvPr id="12" name="Group 21"/>
          <xdr:cNvGrpSpPr>
            <a:grpSpLocks/>
          </xdr:cNvGrpSpPr>
        </xdr:nvGrpSpPr>
        <xdr:grpSpPr>
          <a:xfrm>
            <a:off x="0" y="0"/>
            <a:ext cx="20130" cy="8460"/>
            <a:chOff x="0" y="0"/>
            <a:chExt cx="20130" cy="8460"/>
          </a:xfrm>
          <a:solidFill>
            <a:srgbClr val="FFFFFF"/>
          </a:solidFill>
        </xdr:grpSpPr>
        <xdr:pic>
          <xdr:nvPicPr>
            <xdr:cNvPr id="13" name="Picture 14"/>
            <xdr:cNvPicPr preferRelativeResize="1">
              <a:picLocks noChangeAspect="1"/>
            </xdr:cNvPicPr>
          </xdr:nvPicPr>
          <xdr:blipFill>
            <a:blip r:embed="rId2"/>
            <a:srcRect l="1396" t="13673" r="292" b="12779"/>
            <a:stretch>
              <a:fillRect/>
            </a:stretch>
          </xdr:blipFill>
          <xdr:spPr>
            <a:xfrm>
              <a:off x="0" y="0"/>
              <a:ext cx="20130" cy="8460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14" name="Line 15"/>
            <xdr:cNvSpPr>
              <a:spLocks/>
            </xdr:cNvSpPr>
          </xdr:nvSpPr>
          <xdr:spPr>
            <a:xfrm>
              <a:off x="13110" y="4200"/>
              <a:ext cx="1922" cy="0"/>
            </a:xfrm>
            <a:prstGeom prst="line">
              <a:avLst/>
            </a:prstGeom>
            <a:noFill/>
            <a:ln w="15875" cmpd="sng">
              <a:solidFill>
                <a:srgbClr val="00FF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5" name="Line 17"/>
            <xdr:cNvSpPr>
              <a:spLocks/>
            </xdr:cNvSpPr>
          </xdr:nvSpPr>
          <xdr:spPr>
            <a:xfrm>
              <a:off x="13170" y="4006"/>
              <a:ext cx="3196" cy="0"/>
            </a:xfrm>
            <a:prstGeom prst="line">
              <a:avLst/>
            </a:prstGeom>
            <a:noFill/>
            <a:ln w="1587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6" name="Line 19"/>
            <xdr:cNvSpPr>
              <a:spLocks/>
            </xdr:cNvSpPr>
          </xdr:nvSpPr>
          <xdr:spPr>
            <a:xfrm>
              <a:off x="15722" y="2024"/>
              <a:ext cx="659" cy="0"/>
            </a:xfrm>
            <a:prstGeom prst="line">
              <a:avLst/>
            </a:prstGeom>
            <a:noFill/>
            <a:ln w="15875" cmpd="sng">
              <a:solidFill>
                <a:srgbClr val="00CC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7" name="Line 20"/>
            <xdr:cNvSpPr>
              <a:spLocks/>
            </xdr:cNvSpPr>
          </xdr:nvSpPr>
          <xdr:spPr>
            <a:xfrm flipV="1">
              <a:off x="15163" y="1994"/>
              <a:ext cx="961" cy="1965"/>
            </a:xfrm>
            <a:prstGeom prst="line">
              <a:avLst/>
            </a:prstGeom>
            <a:noFill/>
            <a:ln w="15875" cmpd="sng">
              <a:solidFill>
                <a:srgbClr val="00CCFF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18" name="Line 22"/>
          <xdr:cNvSpPr>
            <a:spLocks/>
          </xdr:cNvSpPr>
        </xdr:nvSpPr>
        <xdr:spPr>
          <a:xfrm>
            <a:off x="9748" y="4981"/>
            <a:ext cx="1439" cy="510"/>
          </a:xfrm>
          <a:prstGeom prst="line">
            <a:avLst/>
          </a:prstGeom>
          <a:noFill/>
          <a:ln w="15875" cmpd="sng">
            <a:solidFill>
              <a:srgbClr val="00CCFF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Line 23"/>
          <xdr:cNvSpPr>
            <a:spLocks/>
          </xdr:cNvSpPr>
        </xdr:nvSpPr>
        <xdr:spPr>
          <a:xfrm flipV="1">
            <a:off x="9929" y="7591"/>
            <a:ext cx="1379" cy="135"/>
          </a:xfrm>
          <a:prstGeom prst="line">
            <a:avLst/>
          </a:prstGeom>
          <a:noFill/>
          <a:ln w="15875" cmpd="sng">
            <a:solidFill>
              <a:srgbClr val="00CCFF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TextBox 24"/>
          <xdr:cNvSpPr txBox="1">
            <a:spLocks noChangeArrowheads="1"/>
          </xdr:cNvSpPr>
        </xdr:nvSpPr>
        <xdr:spPr>
          <a:xfrm>
            <a:off x="9376" y="6000"/>
            <a:ext cx="2189" cy="37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ダイバージェンス発生</a:t>
            </a:r>
          </a:p>
        </xdr:txBody>
      </xdr:sp>
    </xdr:grpSp>
    <xdr:clientData/>
  </xdr:twoCellAnchor>
  <xdr:twoCellAnchor>
    <xdr:from>
      <xdr:col>0</xdr:col>
      <xdr:colOff>9525</xdr:colOff>
      <xdr:row>67</xdr:row>
      <xdr:rowOff>104775</xdr:rowOff>
    </xdr:from>
    <xdr:to>
      <xdr:col>18</xdr:col>
      <xdr:colOff>638175</xdr:colOff>
      <xdr:row>97</xdr:row>
      <xdr:rowOff>66675</xdr:rowOff>
    </xdr:to>
    <xdr:grpSp>
      <xdr:nvGrpSpPr>
        <xdr:cNvPr id="21" name="Group 37"/>
        <xdr:cNvGrpSpPr>
          <a:grpSpLocks/>
        </xdr:cNvGrpSpPr>
      </xdr:nvGrpSpPr>
      <xdr:grpSpPr>
        <a:xfrm>
          <a:off x="9525" y="12201525"/>
          <a:ext cx="12792075" cy="5391150"/>
          <a:chOff x="0" y="0"/>
          <a:chExt cx="20146" cy="8490"/>
        </a:xfrm>
        <a:solidFill>
          <a:srgbClr val="FFFFFF"/>
        </a:solidFill>
      </xdr:grpSpPr>
      <xdr:grpSp>
        <xdr:nvGrpSpPr>
          <xdr:cNvPr id="22" name="Group 33"/>
          <xdr:cNvGrpSpPr>
            <a:grpSpLocks/>
          </xdr:cNvGrpSpPr>
        </xdr:nvGrpSpPr>
        <xdr:grpSpPr>
          <a:xfrm>
            <a:off x="0" y="0"/>
            <a:ext cx="20146" cy="8490"/>
            <a:chOff x="0" y="0"/>
            <a:chExt cx="20146" cy="8490"/>
          </a:xfrm>
          <a:solidFill>
            <a:srgbClr val="FFFFFF"/>
          </a:solidFill>
        </xdr:grpSpPr>
        <xdr:pic>
          <xdr:nvPicPr>
            <xdr:cNvPr id="23" name="Picture 26"/>
            <xdr:cNvPicPr preferRelativeResize="1">
              <a:picLocks noChangeAspect="1"/>
            </xdr:cNvPicPr>
          </xdr:nvPicPr>
          <xdr:blipFill>
            <a:blip r:embed="rId3"/>
            <a:srcRect l="1171" t="13551" r="434" b="12649"/>
            <a:stretch>
              <a:fillRect/>
            </a:stretch>
          </xdr:blipFill>
          <xdr:spPr>
            <a:xfrm>
              <a:off x="0" y="0"/>
              <a:ext cx="20146" cy="8490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24" name="Line 27"/>
            <xdr:cNvSpPr>
              <a:spLocks/>
            </xdr:cNvSpPr>
          </xdr:nvSpPr>
          <xdr:spPr>
            <a:xfrm>
              <a:off x="14968" y="1530"/>
              <a:ext cx="1501" cy="0"/>
            </a:xfrm>
            <a:prstGeom prst="line">
              <a:avLst/>
            </a:prstGeom>
            <a:noFill/>
            <a:ln w="15875" cmpd="sng">
              <a:solidFill>
                <a:srgbClr val="00FF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5" name="Line 29"/>
            <xdr:cNvSpPr>
              <a:spLocks/>
            </xdr:cNvSpPr>
          </xdr:nvSpPr>
          <xdr:spPr>
            <a:xfrm>
              <a:off x="14999" y="1815"/>
              <a:ext cx="3002" cy="0"/>
            </a:xfrm>
            <a:prstGeom prst="line">
              <a:avLst/>
            </a:prstGeom>
            <a:noFill/>
            <a:ln w="1587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6" name="Line 31"/>
            <xdr:cNvSpPr>
              <a:spLocks/>
            </xdr:cNvSpPr>
          </xdr:nvSpPr>
          <xdr:spPr>
            <a:xfrm>
              <a:off x="17023" y="3135"/>
              <a:ext cx="690" cy="0"/>
            </a:xfrm>
            <a:prstGeom prst="line">
              <a:avLst/>
            </a:prstGeom>
            <a:noFill/>
            <a:ln w="15875" cmpd="sng">
              <a:solidFill>
                <a:srgbClr val="00CC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7" name="Line 32"/>
            <xdr:cNvSpPr>
              <a:spLocks/>
            </xdr:cNvSpPr>
          </xdr:nvSpPr>
          <xdr:spPr>
            <a:xfrm>
              <a:off x="17054" y="1830"/>
              <a:ext cx="554" cy="1261"/>
            </a:xfrm>
            <a:prstGeom prst="line">
              <a:avLst/>
            </a:prstGeom>
            <a:noFill/>
            <a:ln w="15875" cmpd="sng">
              <a:solidFill>
                <a:srgbClr val="00CCFF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28" name="Line 34"/>
          <xdr:cNvSpPr>
            <a:spLocks/>
          </xdr:cNvSpPr>
        </xdr:nvSpPr>
        <xdr:spPr>
          <a:xfrm flipV="1">
            <a:off x="8985" y="210"/>
            <a:ext cx="2146" cy="346"/>
          </a:xfrm>
          <a:prstGeom prst="line">
            <a:avLst/>
          </a:prstGeom>
          <a:noFill/>
          <a:ln w="15875" cmpd="sng">
            <a:solidFill>
              <a:srgbClr val="00CCFF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Line 35"/>
          <xdr:cNvSpPr>
            <a:spLocks/>
          </xdr:cNvSpPr>
        </xdr:nvSpPr>
        <xdr:spPr>
          <a:xfrm>
            <a:off x="9106" y="5909"/>
            <a:ext cx="1994" cy="435"/>
          </a:xfrm>
          <a:prstGeom prst="line">
            <a:avLst/>
          </a:prstGeom>
          <a:noFill/>
          <a:ln w="15875" cmpd="sng">
            <a:solidFill>
              <a:srgbClr val="00CCFF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TextBox 36"/>
          <xdr:cNvSpPr txBox="1">
            <a:spLocks noChangeArrowheads="1"/>
          </xdr:cNvSpPr>
        </xdr:nvSpPr>
        <xdr:spPr>
          <a:xfrm>
            <a:off x="8910" y="4875"/>
            <a:ext cx="2387" cy="3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ダイバージェンス発生</a:t>
            </a:r>
          </a:p>
        </xdr:txBody>
      </xdr:sp>
    </xdr:grpSp>
    <xdr:clientData/>
  </xdr:twoCellAnchor>
  <xdr:twoCellAnchor>
    <xdr:from>
      <xdr:col>14</xdr:col>
      <xdr:colOff>257175</xdr:colOff>
      <xdr:row>113</xdr:row>
      <xdr:rowOff>0</xdr:rowOff>
    </xdr:from>
    <xdr:to>
      <xdr:col>14</xdr:col>
      <xdr:colOff>323850</xdr:colOff>
      <xdr:row>113</xdr:row>
      <xdr:rowOff>19050</xdr:rowOff>
    </xdr:to>
    <xdr:sp>
      <xdr:nvSpPr>
        <xdr:cNvPr id="31" name="Line 43"/>
        <xdr:cNvSpPr>
          <a:spLocks/>
        </xdr:cNvSpPr>
      </xdr:nvSpPr>
      <xdr:spPr>
        <a:xfrm flipV="1">
          <a:off x="9677400" y="20412075"/>
          <a:ext cx="66675" cy="19050"/>
        </a:xfrm>
        <a:prstGeom prst="line">
          <a:avLst/>
        </a:prstGeom>
        <a:noFill/>
        <a:ln w="15875" cmpd="sng">
          <a:solidFill>
            <a:srgbClr val="00CC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100</xdr:row>
      <xdr:rowOff>66675</xdr:rowOff>
    </xdr:from>
    <xdr:to>
      <xdr:col>18</xdr:col>
      <xdr:colOff>552450</xdr:colOff>
      <xdr:row>130</xdr:row>
      <xdr:rowOff>9525</xdr:rowOff>
    </xdr:to>
    <xdr:grpSp>
      <xdr:nvGrpSpPr>
        <xdr:cNvPr id="32" name="Group 47"/>
        <xdr:cNvGrpSpPr>
          <a:grpSpLocks/>
        </xdr:cNvGrpSpPr>
      </xdr:nvGrpSpPr>
      <xdr:grpSpPr>
        <a:xfrm>
          <a:off x="0" y="18126075"/>
          <a:ext cx="12715875" cy="5372100"/>
          <a:chOff x="0" y="0"/>
          <a:chExt cx="20026" cy="8460"/>
        </a:xfrm>
        <a:solidFill>
          <a:srgbClr val="FFFFFF"/>
        </a:solidFill>
      </xdr:grpSpPr>
      <xdr:grpSp>
        <xdr:nvGrpSpPr>
          <xdr:cNvPr id="33" name="Group 45"/>
          <xdr:cNvGrpSpPr>
            <a:grpSpLocks/>
          </xdr:cNvGrpSpPr>
        </xdr:nvGrpSpPr>
        <xdr:grpSpPr>
          <a:xfrm>
            <a:off x="0" y="0"/>
            <a:ext cx="20026" cy="8460"/>
            <a:chOff x="0" y="0"/>
            <a:chExt cx="20026" cy="8460"/>
          </a:xfrm>
          <a:solidFill>
            <a:srgbClr val="FFFFFF"/>
          </a:solidFill>
        </xdr:grpSpPr>
        <xdr:pic>
          <xdr:nvPicPr>
            <xdr:cNvPr id="34" name="Picture 38"/>
            <xdr:cNvPicPr preferRelativeResize="1">
              <a:picLocks noChangeAspect="1"/>
            </xdr:cNvPicPr>
          </xdr:nvPicPr>
          <xdr:blipFill>
            <a:blip r:embed="rId4"/>
            <a:srcRect l="1318" t="13551" r="874" b="12910"/>
            <a:stretch>
              <a:fillRect/>
            </a:stretch>
          </xdr:blipFill>
          <xdr:spPr>
            <a:xfrm>
              <a:off x="0" y="0"/>
              <a:ext cx="20026" cy="8460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35" name="Line 39"/>
            <xdr:cNvSpPr>
              <a:spLocks/>
            </xdr:cNvSpPr>
          </xdr:nvSpPr>
          <xdr:spPr>
            <a:xfrm>
              <a:off x="13873" y="1440"/>
              <a:ext cx="1577" cy="0"/>
            </a:xfrm>
            <a:prstGeom prst="line">
              <a:avLst/>
            </a:prstGeom>
            <a:noFill/>
            <a:ln w="15875" cmpd="sng">
              <a:solidFill>
                <a:srgbClr val="00FF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6" name="Line 41"/>
            <xdr:cNvSpPr>
              <a:spLocks/>
            </xdr:cNvSpPr>
          </xdr:nvSpPr>
          <xdr:spPr>
            <a:xfrm>
              <a:off x="13843" y="2100"/>
              <a:ext cx="2443" cy="0"/>
            </a:xfrm>
            <a:prstGeom prst="line">
              <a:avLst/>
            </a:prstGeom>
            <a:noFill/>
            <a:ln w="1587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7" name="Line 44"/>
            <xdr:cNvSpPr>
              <a:spLocks/>
            </xdr:cNvSpPr>
          </xdr:nvSpPr>
          <xdr:spPr>
            <a:xfrm>
              <a:off x="15135" y="2071"/>
              <a:ext cx="240" cy="1561"/>
            </a:xfrm>
            <a:prstGeom prst="line">
              <a:avLst/>
            </a:prstGeom>
            <a:noFill/>
            <a:ln w="15875" cmpd="sng">
              <a:solidFill>
                <a:srgbClr val="00CCFF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38" name="Line 46"/>
          <xdr:cNvSpPr>
            <a:spLocks/>
          </xdr:cNvSpPr>
        </xdr:nvSpPr>
        <xdr:spPr>
          <a:xfrm>
            <a:off x="15270" y="3600"/>
            <a:ext cx="255" cy="0"/>
          </a:xfrm>
          <a:prstGeom prst="line">
            <a:avLst/>
          </a:prstGeom>
          <a:noFill/>
          <a:ln w="15875" cmpd="sng">
            <a:solidFill>
              <a:srgbClr val="00CC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133</xdr:row>
      <xdr:rowOff>76200</xdr:rowOff>
    </xdr:from>
    <xdr:to>
      <xdr:col>18</xdr:col>
      <xdr:colOff>619125</xdr:colOff>
      <xdr:row>162</xdr:row>
      <xdr:rowOff>161925</xdr:rowOff>
    </xdr:to>
    <xdr:grpSp>
      <xdr:nvGrpSpPr>
        <xdr:cNvPr id="39" name="Group 55"/>
        <xdr:cNvGrpSpPr>
          <a:grpSpLocks/>
        </xdr:cNvGrpSpPr>
      </xdr:nvGrpSpPr>
      <xdr:grpSpPr>
        <a:xfrm>
          <a:off x="0" y="24098250"/>
          <a:ext cx="12782550" cy="5334000"/>
          <a:chOff x="0" y="0"/>
          <a:chExt cx="20130" cy="8400"/>
        </a:xfrm>
        <a:solidFill>
          <a:srgbClr val="FFFFFF"/>
        </a:solidFill>
      </xdr:grpSpPr>
      <xdr:pic>
        <xdr:nvPicPr>
          <xdr:cNvPr id="40" name="Picture 48"/>
          <xdr:cNvPicPr preferRelativeResize="1">
            <a:picLocks noChangeAspect="1"/>
          </xdr:cNvPicPr>
        </xdr:nvPicPr>
        <xdr:blipFill>
          <a:blip r:embed="rId5"/>
          <a:srcRect l="1249" t="13412" r="439" b="13562"/>
          <a:stretch>
            <a:fillRect/>
          </a:stretch>
        </xdr:blipFill>
        <xdr:spPr>
          <a:xfrm>
            <a:off x="0" y="0"/>
            <a:ext cx="20130" cy="840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1" name="Line 49"/>
          <xdr:cNvSpPr>
            <a:spLocks/>
          </xdr:cNvSpPr>
        </xdr:nvSpPr>
        <xdr:spPr>
          <a:xfrm>
            <a:off x="15480" y="4034"/>
            <a:ext cx="1183" cy="0"/>
          </a:xfrm>
          <a:prstGeom prst="line">
            <a:avLst/>
          </a:prstGeom>
          <a:noFill/>
          <a:ln w="15875" cmpd="sng">
            <a:solidFill>
              <a:srgbClr val="00FF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Line 51"/>
          <xdr:cNvSpPr>
            <a:spLocks/>
          </xdr:cNvSpPr>
        </xdr:nvSpPr>
        <xdr:spPr>
          <a:xfrm>
            <a:off x="15495" y="3704"/>
            <a:ext cx="1590" cy="0"/>
          </a:xfrm>
          <a:prstGeom prst="line">
            <a:avLst/>
          </a:prstGeom>
          <a:noFill/>
          <a:ln w="158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Line 53"/>
          <xdr:cNvSpPr>
            <a:spLocks/>
          </xdr:cNvSpPr>
        </xdr:nvSpPr>
        <xdr:spPr>
          <a:xfrm>
            <a:off x="16577" y="2715"/>
            <a:ext cx="403" cy="0"/>
          </a:xfrm>
          <a:prstGeom prst="line">
            <a:avLst/>
          </a:prstGeom>
          <a:noFill/>
          <a:ln w="15875" cmpd="sng">
            <a:solidFill>
              <a:srgbClr val="00CC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Line 54"/>
          <xdr:cNvSpPr>
            <a:spLocks/>
          </xdr:cNvSpPr>
        </xdr:nvSpPr>
        <xdr:spPr>
          <a:xfrm flipV="1">
            <a:off x="16471" y="2686"/>
            <a:ext cx="418" cy="1021"/>
          </a:xfrm>
          <a:prstGeom prst="line">
            <a:avLst/>
          </a:prstGeom>
          <a:noFill/>
          <a:ln w="15875" cmpd="sng">
            <a:solidFill>
              <a:srgbClr val="00CCFF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199</xdr:row>
      <xdr:rowOff>85725</xdr:rowOff>
    </xdr:from>
    <xdr:to>
      <xdr:col>18</xdr:col>
      <xdr:colOff>666750</xdr:colOff>
      <xdr:row>229</xdr:row>
      <xdr:rowOff>28575</xdr:rowOff>
    </xdr:to>
    <xdr:grpSp>
      <xdr:nvGrpSpPr>
        <xdr:cNvPr id="45" name="Group 71"/>
        <xdr:cNvGrpSpPr>
          <a:grpSpLocks/>
        </xdr:cNvGrpSpPr>
      </xdr:nvGrpSpPr>
      <xdr:grpSpPr>
        <a:xfrm>
          <a:off x="0" y="36023550"/>
          <a:ext cx="12830175" cy="5086350"/>
          <a:chOff x="0" y="0"/>
          <a:chExt cx="20206" cy="8460"/>
        </a:xfrm>
        <a:solidFill>
          <a:srgbClr val="FFFFFF"/>
        </a:solidFill>
      </xdr:grpSpPr>
      <xdr:pic>
        <xdr:nvPicPr>
          <xdr:cNvPr id="46" name="Picture 64"/>
          <xdr:cNvPicPr preferRelativeResize="1">
            <a:picLocks noChangeAspect="1"/>
          </xdr:cNvPicPr>
        </xdr:nvPicPr>
        <xdr:blipFill>
          <a:blip r:embed="rId6"/>
          <a:srcRect l="1103" t="13031" r="215" b="13430"/>
          <a:stretch>
            <a:fillRect/>
          </a:stretch>
        </xdr:blipFill>
        <xdr:spPr>
          <a:xfrm>
            <a:off x="0" y="0"/>
            <a:ext cx="20206" cy="846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7" name="Line 65"/>
          <xdr:cNvSpPr>
            <a:spLocks/>
          </xdr:cNvSpPr>
        </xdr:nvSpPr>
        <xdr:spPr>
          <a:xfrm>
            <a:off x="16200" y="1455"/>
            <a:ext cx="1005" cy="15"/>
          </a:xfrm>
          <a:prstGeom prst="line">
            <a:avLst/>
          </a:prstGeom>
          <a:noFill/>
          <a:ln w="15875" cmpd="sng">
            <a:solidFill>
              <a:srgbClr val="00FF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" name="Line 67"/>
          <xdr:cNvSpPr>
            <a:spLocks/>
          </xdr:cNvSpPr>
        </xdr:nvSpPr>
        <xdr:spPr>
          <a:xfrm>
            <a:off x="15988" y="1876"/>
            <a:ext cx="2233" cy="0"/>
          </a:xfrm>
          <a:prstGeom prst="line">
            <a:avLst/>
          </a:prstGeom>
          <a:noFill/>
          <a:ln w="158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" name="Line 69"/>
          <xdr:cNvSpPr>
            <a:spLocks/>
          </xdr:cNvSpPr>
        </xdr:nvSpPr>
        <xdr:spPr>
          <a:xfrm>
            <a:off x="18478" y="4905"/>
            <a:ext cx="434" cy="0"/>
          </a:xfrm>
          <a:prstGeom prst="line">
            <a:avLst/>
          </a:prstGeom>
          <a:noFill/>
          <a:ln w="15875" cmpd="sng">
            <a:solidFill>
              <a:srgbClr val="00CC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" name="Line 70"/>
          <xdr:cNvSpPr>
            <a:spLocks/>
          </xdr:cNvSpPr>
        </xdr:nvSpPr>
        <xdr:spPr>
          <a:xfrm>
            <a:off x="18014" y="1906"/>
            <a:ext cx="586" cy="3016"/>
          </a:xfrm>
          <a:prstGeom prst="line">
            <a:avLst/>
          </a:prstGeom>
          <a:noFill/>
          <a:ln w="15875" cmpd="sng">
            <a:solidFill>
              <a:srgbClr val="00CCFF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38100</xdr:colOff>
      <xdr:row>166</xdr:row>
      <xdr:rowOff>38100</xdr:rowOff>
    </xdr:from>
    <xdr:to>
      <xdr:col>18</xdr:col>
      <xdr:colOff>657225</xdr:colOff>
      <xdr:row>196</xdr:row>
      <xdr:rowOff>28575</xdr:rowOff>
    </xdr:to>
    <xdr:grpSp>
      <xdr:nvGrpSpPr>
        <xdr:cNvPr id="51" name="Group 75"/>
        <xdr:cNvGrpSpPr>
          <a:grpSpLocks/>
        </xdr:cNvGrpSpPr>
      </xdr:nvGrpSpPr>
      <xdr:grpSpPr>
        <a:xfrm>
          <a:off x="38100" y="30013275"/>
          <a:ext cx="12782550" cy="5419725"/>
          <a:chOff x="0" y="0"/>
          <a:chExt cx="20130" cy="8536"/>
        </a:xfrm>
        <a:solidFill>
          <a:srgbClr val="FFFFFF"/>
        </a:solidFill>
      </xdr:grpSpPr>
      <xdr:grpSp>
        <xdr:nvGrpSpPr>
          <xdr:cNvPr id="52" name="Group 63"/>
          <xdr:cNvGrpSpPr>
            <a:grpSpLocks/>
          </xdr:cNvGrpSpPr>
        </xdr:nvGrpSpPr>
        <xdr:grpSpPr>
          <a:xfrm>
            <a:off x="0" y="0"/>
            <a:ext cx="20130" cy="8536"/>
            <a:chOff x="0" y="0"/>
            <a:chExt cx="20130" cy="8536"/>
          </a:xfrm>
          <a:solidFill>
            <a:srgbClr val="FFFFFF"/>
          </a:solidFill>
        </xdr:grpSpPr>
        <xdr:pic>
          <xdr:nvPicPr>
            <xdr:cNvPr id="53" name="Picture 56"/>
            <xdr:cNvPicPr preferRelativeResize="1">
              <a:picLocks noChangeAspect="1"/>
            </xdr:cNvPicPr>
          </xdr:nvPicPr>
          <xdr:blipFill>
            <a:blip r:embed="rId7"/>
            <a:srcRect l="1318" t="13031" r="366" b="12770"/>
            <a:stretch>
              <a:fillRect/>
            </a:stretch>
          </xdr:blipFill>
          <xdr:spPr>
            <a:xfrm>
              <a:off x="0" y="0"/>
              <a:ext cx="20130" cy="8536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54" name="Line 57"/>
            <xdr:cNvSpPr>
              <a:spLocks/>
            </xdr:cNvSpPr>
          </xdr:nvSpPr>
          <xdr:spPr>
            <a:xfrm>
              <a:off x="15943" y="841"/>
              <a:ext cx="1832" cy="0"/>
            </a:xfrm>
            <a:prstGeom prst="line">
              <a:avLst/>
            </a:prstGeom>
            <a:noFill/>
            <a:ln w="15875" cmpd="sng">
              <a:solidFill>
                <a:srgbClr val="00FF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5" name="Line 59"/>
            <xdr:cNvSpPr>
              <a:spLocks/>
            </xdr:cNvSpPr>
          </xdr:nvSpPr>
          <xdr:spPr>
            <a:xfrm>
              <a:off x="15943" y="1005"/>
              <a:ext cx="2144" cy="0"/>
            </a:xfrm>
            <a:prstGeom prst="line">
              <a:avLst/>
            </a:prstGeom>
            <a:noFill/>
            <a:ln w="1270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6" name="Line 61"/>
            <xdr:cNvSpPr>
              <a:spLocks/>
            </xdr:cNvSpPr>
          </xdr:nvSpPr>
          <xdr:spPr>
            <a:xfrm>
              <a:off x="17357" y="3045"/>
              <a:ext cx="362" cy="0"/>
            </a:xfrm>
            <a:prstGeom prst="line">
              <a:avLst/>
            </a:prstGeom>
            <a:noFill/>
            <a:ln w="15875" cmpd="sng">
              <a:solidFill>
                <a:srgbClr val="00CC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7" name="Line 62"/>
            <xdr:cNvSpPr>
              <a:spLocks/>
            </xdr:cNvSpPr>
          </xdr:nvSpPr>
          <xdr:spPr>
            <a:xfrm>
              <a:off x="17372" y="1020"/>
              <a:ext cx="166" cy="1995"/>
            </a:xfrm>
            <a:prstGeom prst="line">
              <a:avLst/>
            </a:prstGeom>
            <a:noFill/>
            <a:ln w="15875" cmpd="sng">
              <a:solidFill>
                <a:srgbClr val="00CCFF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58" name="Line 72"/>
          <xdr:cNvSpPr>
            <a:spLocks/>
          </xdr:cNvSpPr>
        </xdr:nvSpPr>
        <xdr:spPr>
          <a:xfrm>
            <a:off x="15284" y="6090"/>
            <a:ext cx="493" cy="60"/>
          </a:xfrm>
          <a:prstGeom prst="line">
            <a:avLst/>
          </a:prstGeom>
          <a:noFill/>
          <a:ln w="15875" cmpd="sng">
            <a:solidFill>
              <a:srgbClr val="00CCFF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" name="Line 73"/>
          <xdr:cNvSpPr>
            <a:spLocks/>
          </xdr:cNvSpPr>
        </xdr:nvSpPr>
        <xdr:spPr>
          <a:xfrm flipV="1">
            <a:off x="15103" y="286"/>
            <a:ext cx="554" cy="134"/>
          </a:xfrm>
          <a:prstGeom prst="line">
            <a:avLst/>
          </a:prstGeom>
          <a:noFill/>
          <a:ln w="15875" cmpd="sng">
            <a:solidFill>
              <a:srgbClr val="00CCFF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TextBox 74"/>
          <xdr:cNvSpPr txBox="1">
            <a:spLocks noChangeArrowheads="1"/>
          </xdr:cNvSpPr>
        </xdr:nvSpPr>
        <xdr:spPr>
          <a:xfrm>
            <a:off x="14131" y="5551"/>
            <a:ext cx="2879" cy="33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微妙なダイバージェンス発生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109"/>
  <sheetViews>
    <sheetView workbookViewId="0" topLeftCell="A1">
      <pane ySplit="8" topLeftCell="A9" activePane="bottomLeft" state="frozen"/>
      <selection pane="bottomLeft" activeCell="H16" sqref="H16:I16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6.75390625" style="1" customWidth="1"/>
    <col min="23" max="23" width="6.625" style="0" customWidth="1"/>
  </cols>
  <sheetData>
    <row r="2" spans="2:20" ht="13.5">
      <c r="B2" s="2" t="s">
        <v>0</v>
      </c>
      <c r="C2" s="2"/>
      <c r="D2" s="3" t="s">
        <v>1</v>
      </c>
      <c r="E2" s="3"/>
      <c r="F2" s="2" t="s">
        <v>2</v>
      </c>
      <c r="G2" s="2"/>
      <c r="H2" s="3" t="s">
        <v>3</v>
      </c>
      <c r="I2" s="3"/>
      <c r="J2" s="2" t="s">
        <v>4</v>
      </c>
      <c r="K2" s="2"/>
      <c r="L2" s="26">
        <f>C9</f>
        <v>100000</v>
      </c>
      <c r="M2" s="3"/>
      <c r="N2" s="2" t="s">
        <v>5</v>
      </c>
      <c r="O2" s="2"/>
      <c r="P2" s="26" t="e">
        <f>C108+R108</f>
        <v>#VALUE!</v>
      </c>
      <c r="Q2" s="3"/>
      <c r="R2" s="48"/>
      <c r="S2" s="48"/>
      <c r="T2" s="48"/>
    </row>
    <row r="3" spans="2:19" ht="57" customHeight="1">
      <c r="B3" s="2" t="s">
        <v>6</v>
      </c>
      <c r="C3" s="2"/>
      <c r="D3" s="4" t="s">
        <v>7</v>
      </c>
      <c r="E3" s="4"/>
      <c r="F3" s="4"/>
      <c r="G3" s="4"/>
      <c r="H3" s="4"/>
      <c r="I3" s="4"/>
      <c r="J3" s="2" t="s">
        <v>8</v>
      </c>
      <c r="K3" s="2"/>
      <c r="L3" s="4" t="s">
        <v>9</v>
      </c>
      <c r="M3" s="27"/>
      <c r="N3" s="27"/>
      <c r="O3" s="27"/>
      <c r="P3" s="27"/>
      <c r="Q3" s="27"/>
      <c r="R3" s="48"/>
      <c r="S3" s="48"/>
    </row>
    <row r="4" spans="2:20" ht="13.5">
      <c r="B4" s="2" t="s">
        <v>10</v>
      </c>
      <c r="C4" s="2"/>
      <c r="D4" s="5">
        <f>SUM($R$9:$S$993)</f>
        <v>262814.1808623487</v>
      </c>
      <c r="E4" s="5"/>
      <c r="F4" s="2" t="s">
        <v>11</v>
      </c>
      <c r="G4" s="2"/>
      <c r="H4" s="6">
        <f>SUM($T$9:$U$108)</f>
        <v>2584.500000000002</v>
      </c>
      <c r="I4" s="3"/>
      <c r="J4" s="18" t="s">
        <v>12</v>
      </c>
      <c r="K4" s="18"/>
      <c r="L4" s="26">
        <f>MAX($C$9:$D$990)-C9</f>
        <v>262814.1808623487</v>
      </c>
      <c r="M4" s="26"/>
      <c r="N4" s="18" t="s">
        <v>13</v>
      </c>
      <c r="O4" s="18"/>
      <c r="P4" s="5">
        <f>MIN($C$9:$D$990)-C9</f>
        <v>0</v>
      </c>
      <c r="Q4" s="5"/>
      <c r="R4" s="48"/>
      <c r="S4" s="48"/>
      <c r="T4" s="48"/>
    </row>
    <row r="5" spans="2:20" ht="13.5">
      <c r="B5" s="7" t="s">
        <v>14</v>
      </c>
      <c r="C5" s="3">
        <f>COUNTIF($R$9:$R$990,"&gt;0")</f>
        <v>7</v>
      </c>
      <c r="D5" s="2" t="s">
        <v>15</v>
      </c>
      <c r="E5" s="8">
        <f>COUNTIF($R$9:$R$990,"&lt;0")</f>
        <v>0</v>
      </c>
      <c r="F5" s="2" t="s">
        <v>16</v>
      </c>
      <c r="G5" s="3">
        <f>COUNTIF($R$9:$R$990,"=0")</f>
        <v>0</v>
      </c>
      <c r="H5" s="2" t="s">
        <v>17</v>
      </c>
      <c r="I5" s="28">
        <f>C5/SUM(C5,E5,G5)</f>
        <v>1</v>
      </c>
      <c r="J5" s="7" t="s">
        <v>18</v>
      </c>
      <c r="K5" s="2"/>
      <c r="L5" s="29"/>
      <c r="M5" s="30"/>
      <c r="N5" s="31" t="s">
        <v>19</v>
      </c>
      <c r="O5" s="32"/>
      <c r="P5" s="29"/>
      <c r="Q5" s="30"/>
      <c r="R5" s="48"/>
      <c r="S5" s="48"/>
      <c r="T5" s="48"/>
    </row>
    <row r="6" spans="2:20" ht="13.5">
      <c r="B6" s="9"/>
      <c r="C6" s="10"/>
      <c r="D6" s="11"/>
      <c r="E6" s="12"/>
      <c r="F6" s="9"/>
      <c r="G6" s="12"/>
      <c r="H6" s="9"/>
      <c r="I6" s="33"/>
      <c r="J6" s="9"/>
      <c r="K6" s="9"/>
      <c r="L6" s="12"/>
      <c r="M6" s="12"/>
      <c r="N6" s="34"/>
      <c r="O6" s="34"/>
      <c r="P6" s="35"/>
      <c r="Q6" s="30"/>
      <c r="R6" s="48"/>
      <c r="S6" s="48"/>
      <c r="T6" s="48"/>
    </row>
    <row r="7" spans="2:21" ht="13.5">
      <c r="B7" s="13" t="s">
        <v>20</v>
      </c>
      <c r="C7" s="14" t="s">
        <v>21</v>
      </c>
      <c r="D7" s="15"/>
      <c r="E7" s="16" t="s">
        <v>22</v>
      </c>
      <c r="F7" s="17"/>
      <c r="G7" s="17"/>
      <c r="H7" s="17"/>
      <c r="I7" s="36"/>
      <c r="J7" s="37" t="s">
        <v>23</v>
      </c>
      <c r="K7" s="38"/>
      <c r="L7" s="39"/>
      <c r="M7" s="40" t="s">
        <v>24</v>
      </c>
      <c r="N7" s="41" t="s">
        <v>25</v>
      </c>
      <c r="O7" s="42"/>
      <c r="P7" s="42"/>
      <c r="Q7" s="49"/>
      <c r="R7" s="50" t="s">
        <v>26</v>
      </c>
      <c r="S7" s="50"/>
      <c r="T7" s="50"/>
      <c r="U7" s="50"/>
    </row>
    <row r="8" spans="2:21" ht="13.5">
      <c r="B8" s="18"/>
      <c r="C8" s="19"/>
      <c r="D8" s="20"/>
      <c r="E8" s="21" t="s">
        <v>27</v>
      </c>
      <c r="F8" s="21" t="s">
        <v>28</v>
      </c>
      <c r="G8" s="21" t="s">
        <v>29</v>
      </c>
      <c r="H8" s="22" t="s">
        <v>30</v>
      </c>
      <c r="I8" s="36"/>
      <c r="J8" s="43" t="s">
        <v>31</v>
      </c>
      <c r="K8" s="44" t="s">
        <v>32</v>
      </c>
      <c r="L8" s="39"/>
      <c r="M8" s="40"/>
      <c r="N8" s="45" t="s">
        <v>27</v>
      </c>
      <c r="O8" s="45" t="s">
        <v>28</v>
      </c>
      <c r="P8" s="46" t="s">
        <v>30</v>
      </c>
      <c r="Q8" s="49"/>
      <c r="R8" s="50" t="s">
        <v>33</v>
      </c>
      <c r="S8" s="50"/>
      <c r="T8" s="50" t="s">
        <v>31</v>
      </c>
      <c r="U8" s="50"/>
    </row>
    <row r="9" spans="2:23" ht="13.5">
      <c r="B9" s="23">
        <v>1</v>
      </c>
      <c r="C9" s="24">
        <v>100000</v>
      </c>
      <c r="D9" s="24"/>
      <c r="E9" s="23">
        <v>2014</v>
      </c>
      <c r="F9" s="25">
        <v>42624</v>
      </c>
      <c r="G9" s="23" t="s">
        <v>34</v>
      </c>
      <c r="H9" s="23">
        <v>98.262</v>
      </c>
      <c r="I9" s="23"/>
      <c r="J9" s="23">
        <v>71</v>
      </c>
      <c r="K9" s="24">
        <f aca="true" t="shared" si="0" ref="K9:K72">IF(F9="","",C9*0.03)</f>
        <v>3000</v>
      </c>
      <c r="L9" s="24"/>
      <c r="M9" s="47">
        <f>IF(J9="","",(K9/J9)/1000)</f>
        <v>0.04225352112676056</v>
      </c>
      <c r="N9" s="23">
        <v>2014</v>
      </c>
      <c r="O9" s="25">
        <v>42659</v>
      </c>
      <c r="P9" s="23">
        <v>92.558</v>
      </c>
      <c r="Q9" s="23"/>
      <c r="R9" s="51">
        <f>IF(O9="","",(IF(G9="売",H9-P9,P9-H9))*M9*100000)</f>
        <v>24101.4084507042</v>
      </c>
      <c r="S9" s="51"/>
      <c r="T9" s="52">
        <f>IF(O9="","",IF(R9&lt;0,J9*(-1),IF(G9="買",(P9-H9)*100,(H9-P9)*100)))</f>
        <v>570.3999999999994</v>
      </c>
      <c r="U9" s="52"/>
      <c r="V9" s="84">
        <f aca="true" t="shared" si="1" ref="V9:V21">R9/K9</f>
        <v>8.0338028169014</v>
      </c>
      <c r="W9" s="85">
        <f aca="true" t="shared" si="2" ref="W9:W21">R9/C9</f>
        <v>0.24101408450704198</v>
      </c>
    </row>
    <row r="10" spans="2:23" ht="13.5">
      <c r="B10" s="23">
        <v>2</v>
      </c>
      <c r="C10" s="24">
        <f aca="true" t="shared" si="3" ref="C10:C73">IF(R9="","",C9+R9)</f>
        <v>124101.4084507042</v>
      </c>
      <c r="D10" s="24"/>
      <c r="E10" s="23">
        <v>2014</v>
      </c>
      <c r="F10" s="25">
        <v>42667</v>
      </c>
      <c r="G10" s="23" t="s">
        <v>35</v>
      </c>
      <c r="H10" s="23">
        <v>94.63</v>
      </c>
      <c r="I10" s="23"/>
      <c r="J10" s="23">
        <v>47</v>
      </c>
      <c r="K10" s="24">
        <f t="shared" si="0"/>
        <v>3723.042253521126</v>
      </c>
      <c r="L10" s="24"/>
      <c r="M10" s="47">
        <f aca="true" t="shared" si="4" ref="M10:M73">IF(J10="","",(K10/J10)/1000)</f>
        <v>0.0792136649685346</v>
      </c>
      <c r="N10" s="23">
        <v>2014</v>
      </c>
      <c r="O10" s="25">
        <v>42689</v>
      </c>
      <c r="P10" s="23">
        <v>98.822</v>
      </c>
      <c r="Q10" s="23"/>
      <c r="R10" s="51">
        <f aca="true" t="shared" si="5" ref="R10:R73">IF(O10="","",(IF(G10="売",H10-P10,P10-H10))*M10*100000)</f>
        <v>33206.36835480976</v>
      </c>
      <c r="S10" s="51"/>
      <c r="T10" s="52">
        <f aca="true" t="shared" si="6" ref="T10:T73">IF(O10="","",IF(R10&lt;0,J10*(-1),IF(G10="買",(P10-H10)*100,(H10-P10)*100)))</f>
        <v>419.2000000000007</v>
      </c>
      <c r="U10" s="52"/>
      <c r="V10" s="84">
        <f t="shared" si="1"/>
        <v>8.91914893617023</v>
      </c>
      <c r="W10" s="85">
        <f t="shared" si="2"/>
        <v>0.2675744680851069</v>
      </c>
    </row>
    <row r="11" spans="2:23" ht="13.5">
      <c r="B11" s="23">
        <v>3</v>
      </c>
      <c r="C11" s="24">
        <f t="shared" si="3"/>
        <v>157307.77680551395</v>
      </c>
      <c r="D11" s="24"/>
      <c r="E11" s="23">
        <v>2014</v>
      </c>
      <c r="F11" s="25">
        <v>42713</v>
      </c>
      <c r="G11" s="23" t="s">
        <v>34</v>
      </c>
      <c r="H11" s="23">
        <v>99.553</v>
      </c>
      <c r="I11" s="23"/>
      <c r="J11" s="23">
        <v>64</v>
      </c>
      <c r="K11" s="24">
        <f t="shared" si="0"/>
        <v>4719.233304165418</v>
      </c>
      <c r="L11" s="24"/>
      <c r="M11" s="47">
        <f t="shared" si="4"/>
        <v>0.07373802037758466</v>
      </c>
      <c r="N11" s="23">
        <v>2014</v>
      </c>
      <c r="O11" s="25">
        <v>42722</v>
      </c>
      <c r="P11" s="23">
        <v>96.722</v>
      </c>
      <c r="Q11" s="23"/>
      <c r="R11" s="51">
        <f t="shared" si="5"/>
        <v>20875.23356889424</v>
      </c>
      <c r="S11" s="51"/>
      <c r="T11" s="52">
        <f t="shared" si="6"/>
        <v>283.1000000000003</v>
      </c>
      <c r="U11" s="52"/>
      <c r="V11" s="84">
        <f t="shared" si="1"/>
        <v>4.423437500000005</v>
      </c>
      <c r="W11" s="85">
        <f t="shared" si="2"/>
        <v>0.13270312500000014</v>
      </c>
    </row>
    <row r="12" spans="2:23" ht="13.5">
      <c r="B12" s="23">
        <v>4</v>
      </c>
      <c r="C12" s="24">
        <f t="shared" si="3"/>
        <v>178183.0103744082</v>
      </c>
      <c r="D12" s="24"/>
      <c r="E12" s="23">
        <v>2015</v>
      </c>
      <c r="F12" s="25">
        <v>42712</v>
      </c>
      <c r="G12" s="23" t="s">
        <v>34</v>
      </c>
      <c r="H12" s="23">
        <v>88.865</v>
      </c>
      <c r="I12" s="23"/>
      <c r="J12" s="23">
        <v>65</v>
      </c>
      <c r="K12" s="24">
        <f t="shared" si="0"/>
        <v>5345.490311232245</v>
      </c>
      <c r="L12" s="24"/>
      <c r="M12" s="47">
        <f t="shared" si="4"/>
        <v>0.08223831248049608</v>
      </c>
      <c r="N12" s="23">
        <v>2015</v>
      </c>
      <c r="O12" s="25">
        <v>42718</v>
      </c>
      <c r="P12" s="23">
        <v>87.291</v>
      </c>
      <c r="Q12" s="23"/>
      <c r="R12" s="51">
        <f t="shared" si="5"/>
        <v>12944.310384430066</v>
      </c>
      <c r="S12" s="51"/>
      <c r="T12" s="52">
        <f t="shared" si="6"/>
        <v>157.3999999999998</v>
      </c>
      <c r="U12" s="52"/>
      <c r="V12" s="84">
        <f t="shared" si="1"/>
        <v>2.421538461538458</v>
      </c>
      <c r="W12" s="85">
        <f t="shared" si="2"/>
        <v>0.07264615384615375</v>
      </c>
    </row>
    <row r="13" spans="2:23" ht="13.5">
      <c r="B13" s="23">
        <v>5</v>
      </c>
      <c r="C13" s="24">
        <f t="shared" si="3"/>
        <v>191127.32075883826</v>
      </c>
      <c r="D13" s="24"/>
      <c r="E13" s="23">
        <v>2016</v>
      </c>
      <c r="F13" s="25">
        <v>42395</v>
      </c>
      <c r="G13" s="23" t="s">
        <v>35</v>
      </c>
      <c r="H13" s="23">
        <v>82.969</v>
      </c>
      <c r="I13" s="23"/>
      <c r="J13" s="23">
        <v>72</v>
      </c>
      <c r="K13" s="24">
        <f t="shared" si="0"/>
        <v>5733.819622765148</v>
      </c>
      <c r="L13" s="24"/>
      <c r="M13" s="47">
        <f t="shared" si="4"/>
        <v>0.07963638364951595</v>
      </c>
      <c r="N13" s="23">
        <v>2016</v>
      </c>
      <c r="O13" s="25">
        <v>42401</v>
      </c>
      <c r="P13" s="23">
        <v>85.334</v>
      </c>
      <c r="Q13" s="23"/>
      <c r="R13" s="51">
        <f t="shared" si="5"/>
        <v>18834.004733110592</v>
      </c>
      <c r="S13" s="51"/>
      <c r="T13" s="52">
        <f t="shared" si="6"/>
        <v>236.5000000000009</v>
      </c>
      <c r="U13" s="52"/>
      <c r="V13" s="84">
        <f t="shared" si="1"/>
        <v>3.2847222222222348</v>
      </c>
      <c r="W13" s="85">
        <f t="shared" si="2"/>
        <v>0.09854166666666704</v>
      </c>
    </row>
    <row r="14" spans="2:23" ht="13.5">
      <c r="B14" s="23">
        <v>6</v>
      </c>
      <c r="C14" s="24">
        <f t="shared" si="3"/>
        <v>209961.32549194887</v>
      </c>
      <c r="D14" s="24"/>
      <c r="E14" s="23">
        <v>2016</v>
      </c>
      <c r="F14" s="25">
        <v>42461</v>
      </c>
      <c r="G14" s="23" t="s">
        <v>34</v>
      </c>
      <c r="H14" s="23">
        <v>85.613</v>
      </c>
      <c r="I14" s="23"/>
      <c r="J14" s="23">
        <v>29</v>
      </c>
      <c r="K14" s="24">
        <f t="shared" si="0"/>
        <v>6298.839764758466</v>
      </c>
      <c r="L14" s="24"/>
      <c r="M14" s="47">
        <f t="shared" si="4"/>
        <v>0.21720137119856778</v>
      </c>
      <c r="N14" s="23">
        <v>2016</v>
      </c>
      <c r="O14" s="25">
        <v>42468</v>
      </c>
      <c r="P14" s="23">
        <v>81.748</v>
      </c>
      <c r="Q14" s="23"/>
      <c r="R14" s="51">
        <f t="shared" si="5"/>
        <v>83948.32996824634</v>
      </c>
      <c r="S14" s="51"/>
      <c r="T14" s="52">
        <f t="shared" si="6"/>
        <v>386.4999999999995</v>
      </c>
      <c r="U14" s="52"/>
      <c r="V14" s="84">
        <f t="shared" si="1"/>
        <v>13.327586206896534</v>
      </c>
      <c r="W14" s="85">
        <f t="shared" si="2"/>
        <v>0.399827586206896</v>
      </c>
    </row>
    <row r="15" spans="2:23" ht="13.5">
      <c r="B15" s="23">
        <v>7</v>
      </c>
      <c r="C15" s="24">
        <f t="shared" si="3"/>
        <v>293909.6554601952</v>
      </c>
      <c r="D15" s="24"/>
      <c r="E15" s="23">
        <v>2016</v>
      </c>
      <c r="F15" s="25">
        <v>42488</v>
      </c>
      <c r="G15" s="23" t="s">
        <v>34</v>
      </c>
      <c r="H15" s="23">
        <v>84.186</v>
      </c>
      <c r="I15" s="23"/>
      <c r="J15" s="23">
        <v>68</v>
      </c>
      <c r="K15" s="24">
        <f t="shared" si="0"/>
        <v>8817.289663805856</v>
      </c>
      <c r="L15" s="24"/>
      <c r="M15" s="47">
        <f t="shared" si="4"/>
        <v>0.12966602446773318</v>
      </c>
      <c r="N15" s="23">
        <v>2016</v>
      </c>
      <c r="O15" s="25">
        <v>42496</v>
      </c>
      <c r="P15" s="23">
        <v>78.872</v>
      </c>
      <c r="Q15" s="23"/>
      <c r="R15" s="51">
        <f t="shared" si="5"/>
        <v>68904.52540215351</v>
      </c>
      <c r="S15" s="51"/>
      <c r="T15" s="52">
        <f t="shared" si="6"/>
        <v>531.4000000000008</v>
      </c>
      <c r="U15" s="52"/>
      <c r="V15" s="84">
        <f t="shared" si="1"/>
        <v>7.8147058823529525</v>
      </c>
      <c r="W15" s="85">
        <f t="shared" si="2"/>
        <v>0.23444117647058857</v>
      </c>
    </row>
    <row r="16" spans="2:23" ht="13.5">
      <c r="B16" s="23">
        <v>8</v>
      </c>
      <c r="C16" s="24">
        <f t="shared" si="3"/>
        <v>362814.1808623487</v>
      </c>
      <c r="D16" s="24"/>
      <c r="E16" s="23"/>
      <c r="F16" s="25"/>
      <c r="G16" s="23" t="s">
        <v>35</v>
      </c>
      <c r="H16" s="23"/>
      <c r="I16" s="23"/>
      <c r="J16" s="23"/>
      <c r="K16" s="24">
        <f t="shared" si="0"/>
      </c>
      <c r="L16" s="24"/>
      <c r="M16" s="47">
        <f t="shared" si="4"/>
      </c>
      <c r="N16" s="23"/>
      <c r="O16" s="25"/>
      <c r="P16" s="23"/>
      <c r="Q16" s="23"/>
      <c r="R16" s="51">
        <f t="shared" si="5"/>
      </c>
      <c r="S16" s="51"/>
      <c r="T16" s="52">
        <f t="shared" si="6"/>
      </c>
      <c r="U16" s="52"/>
      <c r="V16" s="84" t="e">
        <f t="shared" si="1"/>
        <v>#VALUE!</v>
      </c>
      <c r="W16" s="85" t="e">
        <f t="shared" si="2"/>
        <v>#VALUE!</v>
      </c>
    </row>
    <row r="17" spans="2:23" ht="13.5">
      <c r="B17" s="23">
        <v>9</v>
      </c>
      <c r="C17" s="24">
        <f t="shared" si="3"/>
      </c>
      <c r="D17" s="24"/>
      <c r="E17" s="23"/>
      <c r="F17" s="25"/>
      <c r="G17" s="23" t="s">
        <v>35</v>
      </c>
      <c r="H17" s="23"/>
      <c r="I17" s="23"/>
      <c r="J17" s="23"/>
      <c r="K17" s="24">
        <f t="shared" si="0"/>
      </c>
      <c r="L17" s="24"/>
      <c r="M17" s="47">
        <f t="shared" si="4"/>
      </c>
      <c r="N17" s="23"/>
      <c r="O17" s="25"/>
      <c r="P17" s="23"/>
      <c r="Q17" s="23"/>
      <c r="R17" s="51">
        <f t="shared" si="5"/>
      </c>
      <c r="S17" s="51"/>
      <c r="T17" s="52">
        <f t="shared" si="6"/>
      </c>
      <c r="U17" s="52"/>
      <c r="V17" s="84" t="e">
        <f t="shared" si="1"/>
        <v>#VALUE!</v>
      </c>
      <c r="W17" s="85" t="e">
        <f t="shared" si="2"/>
        <v>#VALUE!</v>
      </c>
    </row>
    <row r="18" spans="2:23" ht="13.5">
      <c r="B18" s="23">
        <v>10</v>
      </c>
      <c r="C18" s="24">
        <f t="shared" si="3"/>
      </c>
      <c r="D18" s="24"/>
      <c r="E18" s="23"/>
      <c r="F18" s="25"/>
      <c r="G18" s="23" t="s">
        <v>35</v>
      </c>
      <c r="H18" s="23"/>
      <c r="I18" s="23"/>
      <c r="J18" s="23"/>
      <c r="K18" s="24">
        <f t="shared" si="0"/>
      </c>
      <c r="L18" s="24"/>
      <c r="M18" s="47">
        <f t="shared" si="4"/>
      </c>
      <c r="N18" s="23"/>
      <c r="O18" s="25"/>
      <c r="P18" s="23"/>
      <c r="Q18" s="23"/>
      <c r="R18" s="51">
        <f t="shared" si="5"/>
      </c>
      <c r="S18" s="51"/>
      <c r="T18" s="52">
        <f t="shared" si="6"/>
      </c>
      <c r="U18" s="52"/>
      <c r="V18" s="84" t="e">
        <f t="shared" si="1"/>
        <v>#VALUE!</v>
      </c>
      <c r="W18" s="85" t="e">
        <f t="shared" si="2"/>
        <v>#VALUE!</v>
      </c>
    </row>
    <row r="19" spans="2:23" ht="13.5">
      <c r="B19" s="23">
        <v>11</v>
      </c>
      <c r="C19" s="24">
        <f t="shared" si="3"/>
      </c>
      <c r="D19" s="24"/>
      <c r="E19" s="23"/>
      <c r="F19" s="25"/>
      <c r="G19" s="23" t="s">
        <v>35</v>
      </c>
      <c r="H19" s="23"/>
      <c r="I19" s="23"/>
      <c r="J19" s="23"/>
      <c r="K19" s="24">
        <f t="shared" si="0"/>
      </c>
      <c r="L19" s="24"/>
      <c r="M19" s="47">
        <f t="shared" si="4"/>
      </c>
      <c r="N19" s="23"/>
      <c r="O19" s="25"/>
      <c r="P19" s="23"/>
      <c r="Q19" s="23"/>
      <c r="R19" s="51">
        <f t="shared" si="5"/>
      </c>
      <c r="S19" s="51"/>
      <c r="T19" s="52">
        <f t="shared" si="6"/>
      </c>
      <c r="U19" s="52"/>
      <c r="V19" s="84" t="e">
        <f t="shared" si="1"/>
        <v>#VALUE!</v>
      </c>
      <c r="W19" s="85" t="e">
        <f t="shared" si="2"/>
        <v>#VALUE!</v>
      </c>
    </row>
    <row r="20" spans="2:23" ht="13.5">
      <c r="B20" s="23">
        <v>12</v>
      </c>
      <c r="C20" s="24">
        <f t="shared" si="3"/>
      </c>
      <c r="D20" s="24"/>
      <c r="E20" s="23"/>
      <c r="F20" s="25"/>
      <c r="G20" s="23" t="s">
        <v>35</v>
      </c>
      <c r="H20" s="23"/>
      <c r="I20" s="23"/>
      <c r="J20" s="23"/>
      <c r="K20" s="24">
        <f t="shared" si="0"/>
      </c>
      <c r="L20" s="24"/>
      <c r="M20" s="47">
        <f t="shared" si="4"/>
      </c>
      <c r="N20" s="23"/>
      <c r="O20" s="25"/>
      <c r="P20" s="23"/>
      <c r="Q20" s="23"/>
      <c r="R20" s="51">
        <f t="shared" si="5"/>
      </c>
      <c r="S20" s="51"/>
      <c r="T20" s="52">
        <f t="shared" si="6"/>
      </c>
      <c r="U20" s="52"/>
      <c r="V20" s="84" t="e">
        <f t="shared" si="1"/>
        <v>#VALUE!</v>
      </c>
      <c r="W20" s="85" t="e">
        <f t="shared" si="2"/>
        <v>#VALUE!</v>
      </c>
    </row>
    <row r="21" spans="2:23" ht="13.5">
      <c r="B21" s="23">
        <v>13</v>
      </c>
      <c r="C21" s="24">
        <f t="shared" si="3"/>
      </c>
      <c r="D21" s="24"/>
      <c r="E21" s="23"/>
      <c r="F21" s="25"/>
      <c r="G21" s="23" t="s">
        <v>35</v>
      </c>
      <c r="H21" s="23"/>
      <c r="I21" s="23"/>
      <c r="J21" s="23"/>
      <c r="K21" s="24">
        <f t="shared" si="0"/>
      </c>
      <c r="L21" s="24"/>
      <c r="M21" s="47">
        <f t="shared" si="4"/>
      </c>
      <c r="N21" s="23"/>
      <c r="O21" s="25"/>
      <c r="P21" s="23"/>
      <c r="Q21" s="23"/>
      <c r="R21" s="51">
        <f t="shared" si="5"/>
      </c>
      <c r="S21" s="51"/>
      <c r="T21" s="52">
        <f t="shared" si="6"/>
      </c>
      <c r="U21" s="52"/>
      <c r="V21" s="84" t="e">
        <f t="shared" si="1"/>
        <v>#VALUE!</v>
      </c>
      <c r="W21" s="85" t="e">
        <f t="shared" si="2"/>
        <v>#VALUE!</v>
      </c>
    </row>
    <row r="22" spans="2:21" ht="13.5">
      <c r="B22" s="23">
        <v>14</v>
      </c>
      <c r="C22" s="24">
        <f t="shared" si="3"/>
      </c>
      <c r="D22" s="24"/>
      <c r="E22" s="23"/>
      <c r="F22" s="25"/>
      <c r="G22" s="23" t="s">
        <v>34</v>
      </c>
      <c r="H22" s="23"/>
      <c r="I22" s="23"/>
      <c r="J22" s="23"/>
      <c r="K22" s="24">
        <f t="shared" si="0"/>
      </c>
      <c r="L22" s="24"/>
      <c r="M22" s="47">
        <f t="shared" si="4"/>
      </c>
      <c r="N22" s="23"/>
      <c r="O22" s="25"/>
      <c r="P22" s="23"/>
      <c r="Q22" s="23"/>
      <c r="R22" s="51">
        <f t="shared" si="5"/>
      </c>
      <c r="S22" s="51"/>
      <c r="T22" s="52">
        <f t="shared" si="6"/>
      </c>
      <c r="U22" s="52"/>
    </row>
    <row r="23" spans="2:21" ht="13.5">
      <c r="B23" s="23">
        <v>15</v>
      </c>
      <c r="C23" s="24">
        <f t="shared" si="3"/>
      </c>
      <c r="D23" s="24"/>
      <c r="E23" s="23"/>
      <c r="F23" s="25"/>
      <c r="G23" s="23" t="s">
        <v>35</v>
      </c>
      <c r="H23" s="23"/>
      <c r="I23" s="23"/>
      <c r="J23" s="23"/>
      <c r="K23" s="24">
        <f t="shared" si="0"/>
      </c>
      <c r="L23" s="24"/>
      <c r="M23" s="47">
        <f t="shared" si="4"/>
      </c>
      <c r="N23" s="23"/>
      <c r="O23" s="25"/>
      <c r="P23" s="23"/>
      <c r="Q23" s="23"/>
      <c r="R23" s="51">
        <f t="shared" si="5"/>
      </c>
      <c r="S23" s="51"/>
      <c r="T23" s="52">
        <f t="shared" si="6"/>
      </c>
      <c r="U23" s="52"/>
    </row>
    <row r="24" spans="2:21" ht="13.5">
      <c r="B24" s="23">
        <v>16</v>
      </c>
      <c r="C24" s="24">
        <f t="shared" si="3"/>
      </c>
      <c r="D24" s="24"/>
      <c r="E24" s="23"/>
      <c r="F24" s="25"/>
      <c r="G24" s="23" t="s">
        <v>35</v>
      </c>
      <c r="H24" s="23"/>
      <c r="I24" s="23"/>
      <c r="J24" s="23"/>
      <c r="K24" s="24">
        <f t="shared" si="0"/>
      </c>
      <c r="L24" s="24"/>
      <c r="M24" s="47">
        <f t="shared" si="4"/>
      </c>
      <c r="N24" s="23"/>
      <c r="O24" s="25"/>
      <c r="P24" s="23"/>
      <c r="Q24" s="23"/>
      <c r="R24" s="51">
        <f t="shared" si="5"/>
      </c>
      <c r="S24" s="51"/>
      <c r="T24" s="52">
        <f t="shared" si="6"/>
      </c>
      <c r="U24" s="52"/>
    </row>
    <row r="25" spans="2:21" ht="13.5">
      <c r="B25" s="23">
        <v>17</v>
      </c>
      <c r="C25" s="24">
        <f t="shared" si="3"/>
      </c>
      <c r="D25" s="24"/>
      <c r="E25" s="23"/>
      <c r="F25" s="25"/>
      <c r="G25" s="23" t="s">
        <v>35</v>
      </c>
      <c r="H25" s="23"/>
      <c r="I25" s="23"/>
      <c r="J25" s="23"/>
      <c r="K25" s="24">
        <f t="shared" si="0"/>
      </c>
      <c r="L25" s="24"/>
      <c r="M25" s="47">
        <f t="shared" si="4"/>
      </c>
      <c r="N25" s="23"/>
      <c r="O25" s="25"/>
      <c r="P25" s="23"/>
      <c r="Q25" s="23"/>
      <c r="R25" s="51">
        <f t="shared" si="5"/>
      </c>
      <c r="S25" s="51"/>
      <c r="T25" s="52">
        <f t="shared" si="6"/>
      </c>
      <c r="U25" s="52"/>
    </row>
    <row r="26" spans="2:21" ht="13.5">
      <c r="B26" s="23">
        <v>18</v>
      </c>
      <c r="C26" s="24">
        <f t="shared" si="3"/>
      </c>
      <c r="D26" s="24"/>
      <c r="E26" s="23"/>
      <c r="F26" s="25"/>
      <c r="G26" s="23" t="s">
        <v>35</v>
      </c>
      <c r="H26" s="23"/>
      <c r="I26" s="23"/>
      <c r="J26" s="23"/>
      <c r="K26" s="24">
        <f t="shared" si="0"/>
      </c>
      <c r="L26" s="24"/>
      <c r="M26" s="47">
        <f t="shared" si="4"/>
      </c>
      <c r="N26" s="23"/>
      <c r="O26" s="25"/>
      <c r="P26" s="23"/>
      <c r="Q26" s="23"/>
      <c r="R26" s="51">
        <f t="shared" si="5"/>
      </c>
      <c r="S26" s="51"/>
      <c r="T26" s="52">
        <f t="shared" si="6"/>
      </c>
      <c r="U26" s="52"/>
    </row>
    <row r="27" spans="2:21" ht="13.5">
      <c r="B27" s="23">
        <v>19</v>
      </c>
      <c r="C27" s="24">
        <f t="shared" si="3"/>
      </c>
      <c r="D27" s="24"/>
      <c r="E27" s="23"/>
      <c r="F27" s="25"/>
      <c r="G27" s="23" t="s">
        <v>34</v>
      </c>
      <c r="H27" s="23"/>
      <c r="I27" s="23"/>
      <c r="J27" s="23"/>
      <c r="K27" s="24">
        <f t="shared" si="0"/>
      </c>
      <c r="L27" s="24"/>
      <c r="M27" s="47">
        <f t="shared" si="4"/>
      </c>
      <c r="N27" s="23"/>
      <c r="O27" s="25"/>
      <c r="P27" s="23"/>
      <c r="Q27" s="23"/>
      <c r="R27" s="51">
        <f t="shared" si="5"/>
      </c>
      <c r="S27" s="51"/>
      <c r="T27" s="52">
        <f t="shared" si="6"/>
      </c>
      <c r="U27" s="52"/>
    </row>
    <row r="28" spans="2:21" ht="13.5">
      <c r="B28" s="23">
        <v>20</v>
      </c>
      <c r="C28" s="24">
        <f t="shared" si="3"/>
      </c>
      <c r="D28" s="24"/>
      <c r="E28" s="23"/>
      <c r="F28" s="25"/>
      <c r="G28" s="23" t="s">
        <v>35</v>
      </c>
      <c r="H28" s="23"/>
      <c r="I28" s="23"/>
      <c r="J28" s="23"/>
      <c r="K28" s="24">
        <f t="shared" si="0"/>
      </c>
      <c r="L28" s="24"/>
      <c r="M28" s="47">
        <f t="shared" si="4"/>
      </c>
      <c r="N28" s="23"/>
      <c r="O28" s="25"/>
      <c r="P28" s="23"/>
      <c r="Q28" s="23"/>
      <c r="R28" s="51">
        <f t="shared" si="5"/>
      </c>
      <c r="S28" s="51"/>
      <c r="T28" s="52">
        <f t="shared" si="6"/>
      </c>
      <c r="U28" s="52"/>
    </row>
    <row r="29" spans="2:21" ht="13.5">
      <c r="B29" s="23">
        <v>21</v>
      </c>
      <c r="C29" s="24">
        <f t="shared" si="3"/>
      </c>
      <c r="D29" s="24"/>
      <c r="E29" s="23"/>
      <c r="F29" s="25"/>
      <c r="G29" s="23" t="s">
        <v>34</v>
      </c>
      <c r="H29" s="23"/>
      <c r="I29" s="23"/>
      <c r="J29" s="23"/>
      <c r="K29" s="24">
        <f t="shared" si="0"/>
      </c>
      <c r="L29" s="24"/>
      <c r="M29" s="47">
        <f t="shared" si="4"/>
      </c>
      <c r="N29" s="23"/>
      <c r="O29" s="25"/>
      <c r="P29" s="23"/>
      <c r="Q29" s="23"/>
      <c r="R29" s="51">
        <f t="shared" si="5"/>
      </c>
      <c r="S29" s="51"/>
      <c r="T29" s="52">
        <f t="shared" si="6"/>
      </c>
      <c r="U29" s="52"/>
    </row>
    <row r="30" spans="2:21" ht="13.5">
      <c r="B30" s="23">
        <v>22</v>
      </c>
      <c r="C30" s="24">
        <f t="shared" si="3"/>
      </c>
      <c r="D30" s="24"/>
      <c r="E30" s="23"/>
      <c r="F30" s="25"/>
      <c r="G30" s="23" t="s">
        <v>34</v>
      </c>
      <c r="H30" s="23"/>
      <c r="I30" s="23"/>
      <c r="J30" s="23"/>
      <c r="K30" s="24">
        <f t="shared" si="0"/>
      </c>
      <c r="L30" s="24"/>
      <c r="M30" s="47">
        <f t="shared" si="4"/>
      </c>
      <c r="N30" s="23"/>
      <c r="O30" s="25"/>
      <c r="P30" s="23"/>
      <c r="Q30" s="23"/>
      <c r="R30" s="51">
        <f t="shared" si="5"/>
      </c>
      <c r="S30" s="51"/>
      <c r="T30" s="52">
        <f t="shared" si="6"/>
      </c>
      <c r="U30" s="52"/>
    </row>
    <row r="31" spans="2:21" ht="13.5">
      <c r="B31" s="23">
        <v>23</v>
      </c>
      <c r="C31" s="24">
        <f t="shared" si="3"/>
      </c>
      <c r="D31" s="24"/>
      <c r="E31" s="23"/>
      <c r="F31" s="25"/>
      <c r="G31" s="23" t="s">
        <v>34</v>
      </c>
      <c r="H31" s="23"/>
      <c r="I31" s="23"/>
      <c r="J31" s="23"/>
      <c r="K31" s="24">
        <f t="shared" si="0"/>
      </c>
      <c r="L31" s="24"/>
      <c r="M31" s="47">
        <f t="shared" si="4"/>
      </c>
      <c r="N31" s="23"/>
      <c r="O31" s="25"/>
      <c r="P31" s="23"/>
      <c r="Q31" s="23"/>
      <c r="R31" s="51">
        <f t="shared" si="5"/>
      </c>
      <c r="S31" s="51"/>
      <c r="T31" s="52">
        <f t="shared" si="6"/>
      </c>
      <c r="U31" s="52"/>
    </row>
    <row r="32" spans="2:21" ht="13.5">
      <c r="B32" s="23">
        <v>24</v>
      </c>
      <c r="C32" s="24">
        <f t="shared" si="3"/>
      </c>
      <c r="D32" s="24"/>
      <c r="E32" s="23"/>
      <c r="F32" s="25"/>
      <c r="G32" s="23" t="s">
        <v>34</v>
      </c>
      <c r="H32" s="23"/>
      <c r="I32" s="23"/>
      <c r="J32" s="23"/>
      <c r="K32" s="24">
        <f t="shared" si="0"/>
      </c>
      <c r="L32" s="24"/>
      <c r="M32" s="47">
        <f t="shared" si="4"/>
      </c>
      <c r="N32" s="23"/>
      <c r="O32" s="25"/>
      <c r="P32" s="23"/>
      <c r="Q32" s="23"/>
      <c r="R32" s="51">
        <f t="shared" si="5"/>
      </c>
      <c r="S32" s="51"/>
      <c r="T32" s="52">
        <f t="shared" si="6"/>
      </c>
      <c r="U32" s="52"/>
    </row>
    <row r="33" spans="2:21" ht="13.5">
      <c r="B33" s="23">
        <v>25</v>
      </c>
      <c r="C33" s="24">
        <f t="shared" si="3"/>
      </c>
      <c r="D33" s="24"/>
      <c r="E33" s="23"/>
      <c r="F33" s="25"/>
      <c r="G33" s="23" t="s">
        <v>35</v>
      </c>
      <c r="H33" s="23"/>
      <c r="I33" s="23"/>
      <c r="J33" s="23"/>
      <c r="K33" s="24">
        <f t="shared" si="0"/>
      </c>
      <c r="L33" s="24"/>
      <c r="M33" s="47">
        <f t="shared" si="4"/>
      </c>
      <c r="N33" s="23"/>
      <c r="O33" s="25"/>
      <c r="P33" s="23"/>
      <c r="Q33" s="23"/>
      <c r="R33" s="51">
        <f t="shared" si="5"/>
      </c>
      <c r="S33" s="51"/>
      <c r="T33" s="52">
        <f t="shared" si="6"/>
      </c>
      <c r="U33" s="52"/>
    </row>
    <row r="34" spans="2:21" ht="13.5">
      <c r="B34" s="23">
        <v>26</v>
      </c>
      <c r="C34" s="24">
        <f t="shared" si="3"/>
      </c>
      <c r="D34" s="24"/>
      <c r="E34" s="23"/>
      <c r="F34" s="25"/>
      <c r="G34" s="23" t="s">
        <v>34</v>
      </c>
      <c r="H34" s="23"/>
      <c r="I34" s="23"/>
      <c r="J34" s="23"/>
      <c r="K34" s="24">
        <f t="shared" si="0"/>
      </c>
      <c r="L34" s="24"/>
      <c r="M34" s="47">
        <f t="shared" si="4"/>
      </c>
      <c r="N34" s="23"/>
      <c r="O34" s="25"/>
      <c r="P34" s="23"/>
      <c r="Q34" s="23"/>
      <c r="R34" s="51">
        <f t="shared" si="5"/>
      </c>
      <c r="S34" s="51"/>
      <c r="T34" s="52">
        <f t="shared" si="6"/>
      </c>
      <c r="U34" s="52"/>
    </row>
    <row r="35" spans="2:21" ht="13.5">
      <c r="B35" s="23">
        <v>27</v>
      </c>
      <c r="C35" s="24">
        <f t="shared" si="3"/>
      </c>
      <c r="D35" s="24"/>
      <c r="E35" s="23"/>
      <c r="F35" s="25"/>
      <c r="G35" s="23" t="s">
        <v>34</v>
      </c>
      <c r="H35" s="23"/>
      <c r="I35" s="23"/>
      <c r="J35" s="23"/>
      <c r="K35" s="24">
        <f t="shared" si="0"/>
      </c>
      <c r="L35" s="24"/>
      <c r="M35" s="47">
        <f t="shared" si="4"/>
      </c>
      <c r="N35" s="23"/>
      <c r="O35" s="25"/>
      <c r="P35" s="23"/>
      <c r="Q35" s="23"/>
      <c r="R35" s="51">
        <f t="shared" si="5"/>
      </c>
      <c r="S35" s="51"/>
      <c r="T35" s="52">
        <f t="shared" si="6"/>
      </c>
      <c r="U35" s="52"/>
    </row>
    <row r="36" spans="2:21" ht="13.5">
      <c r="B36" s="23">
        <v>28</v>
      </c>
      <c r="C36" s="24">
        <f t="shared" si="3"/>
      </c>
      <c r="D36" s="24"/>
      <c r="E36" s="23"/>
      <c r="F36" s="25"/>
      <c r="G36" s="23" t="s">
        <v>34</v>
      </c>
      <c r="H36" s="23"/>
      <c r="I36" s="23"/>
      <c r="J36" s="23"/>
      <c r="K36" s="24">
        <f t="shared" si="0"/>
      </c>
      <c r="L36" s="24"/>
      <c r="M36" s="47">
        <f t="shared" si="4"/>
      </c>
      <c r="N36" s="23"/>
      <c r="O36" s="25"/>
      <c r="P36" s="23"/>
      <c r="Q36" s="23"/>
      <c r="R36" s="51">
        <f t="shared" si="5"/>
      </c>
      <c r="S36" s="51"/>
      <c r="T36" s="52">
        <f t="shared" si="6"/>
      </c>
      <c r="U36" s="52"/>
    </row>
    <row r="37" spans="2:21" ht="13.5">
      <c r="B37" s="23">
        <v>29</v>
      </c>
      <c r="C37" s="24">
        <f t="shared" si="3"/>
      </c>
      <c r="D37" s="24"/>
      <c r="E37" s="23"/>
      <c r="F37" s="25"/>
      <c r="G37" s="23" t="s">
        <v>34</v>
      </c>
      <c r="H37" s="23"/>
      <c r="I37" s="23"/>
      <c r="J37" s="23"/>
      <c r="K37" s="24">
        <f t="shared" si="0"/>
      </c>
      <c r="L37" s="24"/>
      <c r="M37" s="47">
        <f t="shared" si="4"/>
      </c>
      <c r="N37" s="23"/>
      <c r="O37" s="25"/>
      <c r="P37" s="23"/>
      <c r="Q37" s="23"/>
      <c r="R37" s="51">
        <f t="shared" si="5"/>
      </c>
      <c r="S37" s="51"/>
      <c r="T37" s="52">
        <f t="shared" si="6"/>
      </c>
      <c r="U37" s="52"/>
    </row>
    <row r="38" spans="2:21" ht="13.5">
      <c r="B38" s="23">
        <v>30</v>
      </c>
      <c r="C38" s="24">
        <f t="shared" si="3"/>
      </c>
      <c r="D38" s="24"/>
      <c r="E38" s="23"/>
      <c r="F38" s="25"/>
      <c r="G38" s="23" t="s">
        <v>35</v>
      </c>
      <c r="H38" s="23"/>
      <c r="I38" s="23"/>
      <c r="J38" s="23"/>
      <c r="K38" s="24">
        <f t="shared" si="0"/>
      </c>
      <c r="L38" s="24"/>
      <c r="M38" s="47">
        <f t="shared" si="4"/>
      </c>
      <c r="N38" s="23"/>
      <c r="O38" s="25"/>
      <c r="P38" s="23"/>
      <c r="Q38" s="23"/>
      <c r="R38" s="51">
        <f t="shared" si="5"/>
      </c>
      <c r="S38" s="51"/>
      <c r="T38" s="52">
        <f t="shared" si="6"/>
      </c>
      <c r="U38" s="52"/>
    </row>
    <row r="39" spans="2:21" ht="13.5">
      <c r="B39" s="23">
        <v>31</v>
      </c>
      <c r="C39" s="24">
        <f t="shared" si="3"/>
      </c>
      <c r="D39" s="24"/>
      <c r="E39" s="23"/>
      <c r="F39" s="25"/>
      <c r="G39" s="23" t="s">
        <v>35</v>
      </c>
      <c r="H39" s="23"/>
      <c r="I39" s="23"/>
      <c r="J39" s="23"/>
      <c r="K39" s="24">
        <f t="shared" si="0"/>
      </c>
      <c r="L39" s="24"/>
      <c r="M39" s="47">
        <f t="shared" si="4"/>
      </c>
      <c r="N39" s="23"/>
      <c r="O39" s="25"/>
      <c r="P39" s="23"/>
      <c r="Q39" s="23"/>
      <c r="R39" s="51">
        <f t="shared" si="5"/>
      </c>
      <c r="S39" s="51"/>
      <c r="T39" s="52">
        <f t="shared" si="6"/>
      </c>
      <c r="U39" s="52"/>
    </row>
    <row r="40" spans="2:21" ht="13.5">
      <c r="B40" s="23">
        <v>32</v>
      </c>
      <c r="C40" s="24">
        <f t="shared" si="3"/>
      </c>
      <c r="D40" s="24"/>
      <c r="E40" s="23"/>
      <c r="F40" s="25"/>
      <c r="G40" s="23" t="s">
        <v>35</v>
      </c>
      <c r="H40" s="23"/>
      <c r="I40" s="23"/>
      <c r="J40" s="23"/>
      <c r="K40" s="24">
        <f t="shared" si="0"/>
      </c>
      <c r="L40" s="24"/>
      <c r="M40" s="47">
        <f t="shared" si="4"/>
      </c>
      <c r="N40" s="23"/>
      <c r="O40" s="25"/>
      <c r="P40" s="23"/>
      <c r="Q40" s="23"/>
      <c r="R40" s="51">
        <f t="shared" si="5"/>
      </c>
      <c r="S40" s="51"/>
      <c r="T40" s="52">
        <f t="shared" si="6"/>
      </c>
      <c r="U40" s="52"/>
    </row>
    <row r="41" spans="2:21" ht="13.5">
      <c r="B41" s="23">
        <v>33</v>
      </c>
      <c r="C41" s="24">
        <f t="shared" si="3"/>
      </c>
      <c r="D41" s="24"/>
      <c r="E41" s="23"/>
      <c r="F41" s="25"/>
      <c r="G41" s="23" t="s">
        <v>34</v>
      </c>
      <c r="H41" s="23"/>
      <c r="I41" s="23"/>
      <c r="J41" s="23"/>
      <c r="K41" s="24">
        <f t="shared" si="0"/>
      </c>
      <c r="L41" s="24"/>
      <c r="M41" s="47">
        <f t="shared" si="4"/>
      </c>
      <c r="N41" s="23"/>
      <c r="O41" s="25"/>
      <c r="P41" s="23"/>
      <c r="Q41" s="23"/>
      <c r="R41" s="51">
        <f t="shared" si="5"/>
      </c>
      <c r="S41" s="51"/>
      <c r="T41" s="52">
        <f t="shared" si="6"/>
      </c>
      <c r="U41" s="52"/>
    </row>
    <row r="42" spans="2:21" ht="13.5">
      <c r="B42" s="23">
        <v>34</v>
      </c>
      <c r="C42" s="24">
        <f t="shared" si="3"/>
      </c>
      <c r="D42" s="24"/>
      <c r="E42" s="23"/>
      <c r="F42" s="25"/>
      <c r="G42" s="23" t="s">
        <v>35</v>
      </c>
      <c r="H42" s="23"/>
      <c r="I42" s="23"/>
      <c r="J42" s="23"/>
      <c r="K42" s="24">
        <f t="shared" si="0"/>
      </c>
      <c r="L42" s="24"/>
      <c r="M42" s="47">
        <f t="shared" si="4"/>
      </c>
      <c r="N42" s="23"/>
      <c r="O42" s="25"/>
      <c r="P42" s="23"/>
      <c r="Q42" s="23"/>
      <c r="R42" s="51">
        <f t="shared" si="5"/>
      </c>
      <c r="S42" s="51"/>
      <c r="T42" s="52">
        <f t="shared" si="6"/>
      </c>
      <c r="U42" s="52"/>
    </row>
    <row r="43" spans="2:21" ht="13.5">
      <c r="B43" s="23">
        <v>35</v>
      </c>
      <c r="C43" s="24">
        <f t="shared" si="3"/>
      </c>
      <c r="D43" s="24"/>
      <c r="E43" s="23"/>
      <c r="F43" s="25"/>
      <c r="G43" s="23" t="s">
        <v>34</v>
      </c>
      <c r="H43" s="23"/>
      <c r="I43" s="23"/>
      <c r="J43" s="23"/>
      <c r="K43" s="24">
        <f t="shared" si="0"/>
      </c>
      <c r="L43" s="24"/>
      <c r="M43" s="47">
        <f t="shared" si="4"/>
      </c>
      <c r="N43" s="23"/>
      <c r="O43" s="25"/>
      <c r="P43" s="23"/>
      <c r="Q43" s="23"/>
      <c r="R43" s="51">
        <f t="shared" si="5"/>
      </c>
      <c r="S43" s="51"/>
      <c r="T43" s="52">
        <f t="shared" si="6"/>
      </c>
      <c r="U43" s="52"/>
    </row>
    <row r="44" spans="2:21" ht="13.5">
      <c r="B44" s="23">
        <v>36</v>
      </c>
      <c r="C44" s="24">
        <f t="shared" si="3"/>
      </c>
      <c r="D44" s="24"/>
      <c r="E44" s="23"/>
      <c r="F44" s="25"/>
      <c r="G44" s="23" t="s">
        <v>35</v>
      </c>
      <c r="H44" s="23"/>
      <c r="I44" s="23"/>
      <c r="J44" s="23"/>
      <c r="K44" s="24">
        <f t="shared" si="0"/>
      </c>
      <c r="L44" s="24"/>
      <c r="M44" s="47">
        <f t="shared" si="4"/>
      </c>
      <c r="N44" s="23"/>
      <c r="O44" s="25"/>
      <c r="P44" s="23"/>
      <c r="Q44" s="23"/>
      <c r="R44" s="51">
        <f t="shared" si="5"/>
      </c>
      <c r="S44" s="51"/>
      <c r="T44" s="52">
        <f t="shared" si="6"/>
      </c>
      <c r="U44" s="52"/>
    </row>
    <row r="45" spans="2:21" ht="13.5">
      <c r="B45" s="23">
        <v>37</v>
      </c>
      <c r="C45" s="24">
        <f t="shared" si="3"/>
      </c>
      <c r="D45" s="24"/>
      <c r="E45" s="23"/>
      <c r="F45" s="25"/>
      <c r="G45" s="23" t="s">
        <v>34</v>
      </c>
      <c r="H45" s="23"/>
      <c r="I45" s="23"/>
      <c r="J45" s="23"/>
      <c r="K45" s="24">
        <f t="shared" si="0"/>
      </c>
      <c r="L45" s="24"/>
      <c r="M45" s="47">
        <f t="shared" si="4"/>
      </c>
      <c r="N45" s="23"/>
      <c r="O45" s="25"/>
      <c r="P45" s="23"/>
      <c r="Q45" s="23"/>
      <c r="R45" s="51">
        <f t="shared" si="5"/>
      </c>
      <c r="S45" s="51"/>
      <c r="T45" s="52">
        <f t="shared" si="6"/>
      </c>
      <c r="U45" s="52"/>
    </row>
    <row r="46" spans="2:21" ht="13.5">
      <c r="B46" s="23">
        <v>38</v>
      </c>
      <c r="C46" s="24">
        <f t="shared" si="3"/>
      </c>
      <c r="D46" s="24"/>
      <c r="E46" s="23"/>
      <c r="F46" s="25"/>
      <c r="G46" s="23" t="s">
        <v>35</v>
      </c>
      <c r="H46" s="23"/>
      <c r="I46" s="23"/>
      <c r="J46" s="23"/>
      <c r="K46" s="24">
        <f t="shared" si="0"/>
      </c>
      <c r="L46" s="24"/>
      <c r="M46" s="47">
        <f t="shared" si="4"/>
      </c>
      <c r="N46" s="23"/>
      <c r="O46" s="25"/>
      <c r="P46" s="23"/>
      <c r="Q46" s="23"/>
      <c r="R46" s="51">
        <f t="shared" si="5"/>
      </c>
      <c r="S46" s="51"/>
      <c r="T46" s="52">
        <f t="shared" si="6"/>
      </c>
      <c r="U46" s="52"/>
    </row>
    <row r="47" spans="2:21" ht="13.5">
      <c r="B47" s="23">
        <v>39</v>
      </c>
      <c r="C47" s="24">
        <f t="shared" si="3"/>
      </c>
      <c r="D47" s="24"/>
      <c r="E47" s="23"/>
      <c r="F47" s="25"/>
      <c r="G47" s="23" t="s">
        <v>35</v>
      </c>
      <c r="H47" s="23"/>
      <c r="I47" s="23"/>
      <c r="J47" s="23"/>
      <c r="K47" s="24">
        <f t="shared" si="0"/>
      </c>
      <c r="L47" s="24"/>
      <c r="M47" s="47">
        <f t="shared" si="4"/>
      </c>
      <c r="N47" s="23"/>
      <c r="O47" s="25"/>
      <c r="P47" s="23"/>
      <c r="Q47" s="23"/>
      <c r="R47" s="51">
        <f t="shared" si="5"/>
      </c>
      <c r="S47" s="51"/>
      <c r="T47" s="52">
        <f t="shared" si="6"/>
      </c>
      <c r="U47" s="52"/>
    </row>
    <row r="48" spans="2:21" ht="13.5">
      <c r="B48" s="23">
        <v>40</v>
      </c>
      <c r="C48" s="24">
        <f t="shared" si="3"/>
      </c>
      <c r="D48" s="24"/>
      <c r="E48" s="23"/>
      <c r="F48" s="25"/>
      <c r="G48" s="23" t="s">
        <v>34</v>
      </c>
      <c r="H48" s="23"/>
      <c r="I48" s="23"/>
      <c r="J48" s="23"/>
      <c r="K48" s="24">
        <f t="shared" si="0"/>
      </c>
      <c r="L48" s="24"/>
      <c r="M48" s="47">
        <f t="shared" si="4"/>
      </c>
      <c r="N48" s="23"/>
      <c r="O48" s="25"/>
      <c r="P48" s="23"/>
      <c r="Q48" s="23"/>
      <c r="R48" s="51">
        <f t="shared" si="5"/>
      </c>
      <c r="S48" s="51"/>
      <c r="T48" s="52">
        <f t="shared" si="6"/>
      </c>
      <c r="U48" s="52"/>
    </row>
    <row r="49" spans="2:21" ht="13.5">
      <c r="B49" s="23">
        <v>41</v>
      </c>
      <c r="C49" s="24">
        <f t="shared" si="3"/>
      </c>
      <c r="D49" s="24"/>
      <c r="E49" s="23"/>
      <c r="F49" s="25"/>
      <c r="G49" s="23" t="s">
        <v>35</v>
      </c>
      <c r="H49" s="23"/>
      <c r="I49" s="23"/>
      <c r="J49" s="23"/>
      <c r="K49" s="24">
        <f t="shared" si="0"/>
      </c>
      <c r="L49" s="24"/>
      <c r="M49" s="47">
        <f t="shared" si="4"/>
      </c>
      <c r="N49" s="23"/>
      <c r="O49" s="25"/>
      <c r="P49" s="23"/>
      <c r="Q49" s="23"/>
      <c r="R49" s="51">
        <f t="shared" si="5"/>
      </c>
      <c r="S49" s="51"/>
      <c r="T49" s="52">
        <f t="shared" si="6"/>
      </c>
      <c r="U49" s="52"/>
    </row>
    <row r="50" spans="2:21" ht="13.5">
      <c r="B50" s="23">
        <v>42</v>
      </c>
      <c r="C50" s="24">
        <f t="shared" si="3"/>
      </c>
      <c r="D50" s="24"/>
      <c r="E50" s="23"/>
      <c r="F50" s="25"/>
      <c r="G50" s="23" t="s">
        <v>35</v>
      </c>
      <c r="H50" s="23"/>
      <c r="I50" s="23"/>
      <c r="J50" s="23"/>
      <c r="K50" s="24">
        <f t="shared" si="0"/>
      </c>
      <c r="L50" s="24"/>
      <c r="M50" s="47">
        <f t="shared" si="4"/>
      </c>
      <c r="N50" s="23"/>
      <c r="O50" s="25"/>
      <c r="P50" s="23"/>
      <c r="Q50" s="23"/>
      <c r="R50" s="51">
        <f t="shared" si="5"/>
      </c>
      <c r="S50" s="51"/>
      <c r="T50" s="52">
        <f t="shared" si="6"/>
      </c>
      <c r="U50" s="52"/>
    </row>
    <row r="51" spans="2:21" ht="13.5">
      <c r="B51" s="23">
        <v>43</v>
      </c>
      <c r="C51" s="24">
        <f t="shared" si="3"/>
      </c>
      <c r="D51" s="24"/>
      <c r="E51" s="23"/>
      <c r="F51" s="25"/>
      <c r="G51" s="23" t="s">
        <v>34</v>
      </c>
      <c r="H51" s="23"/>
      <c r="I51" s="23"/>
      <c r="J51" s="23"/>
      <c r="K51" s="24">
        <f t="shared" si="0"/>
      </c>
      <c r="L51" s="24"/>
      <c r="M51" s="47">
        <f t="shared" si="4"/>
      </c>
      <c r="N51" s="23"/>
      <c r="O51" s="25"/>
      <c r="P51" s="23"/>
      <c r="Q51" s="23"/>
      <c r="R51" s="51">
        <f t="shared" si="5"/>
      </c>
      <c r="S51" s="51"/>
      <c r="T51" s="52">
        <f t="shared" si="6"/>
      </c>
      <c r="U51" s="52"/>
    </row>
    <row r="52" spans="2:21" ht="13.5">
      <c r="B52" s="23">
        <v>44</v>
      </c>
      <c r="C52" s="24">
        <f t="shared" si="3"/>
      </c>
      <c r="D52" s="24"/>
      <c r="E52" s="23"/>
      <c r="F52" s="25"/>
      <c r="G52" s="23" t="s">
        <v>34</v>
      </c>
      <c r="H52" s="23"/>
      <c r="I52" s="23"/>
      <c r="J52" s="23"/>
      <c r="K52" s="24">
        <f t="shared" si="0"/>
      </c>
      <c r="L52" s="24"/>
      <c r="M52" s="47">
        <f t="shared" si="4"/>
      </c>
      <c r="N52" s="23"/>
      <c r="O52" s="25"/>
      <c r="P52" s="23"/>
      <c r="Q52" s="23"/>
      <c r="R52" s="51">
        <f t="shared" si="5"/>
      </c>
      <c r="S52" s="51"/>
      <c r="T52" s="52">
        <f t="shared" si="6"/>
      </c>
      <c r="U52" s="52"/>
    </row>
    <row r="53" spans="2:21" ht="13.5">
      <c r="B53" s="23">
        <v>45</v>
      </c>
      <c r="C53" s="24">
        <f t="shared" si="3"/>
      </c>
      <c r="D53" s="24"/>
      <c r="E53" s="23"/>
      <c r="F53" s="25"/>
      <c r="G53" s="23" t="s">
        <v>35</v>
      </c>
      <c r="H53" s="23"/>
      <c r="I53" s="23"/>
      <c r="J53" s="23"/>
      <c r="K53" s="24">
        <f t="shared" si="0"/>
      </c>
      <c r="L53" s="24"/>
      <c r="M53" s="47">
        <f t="shared" si="4"/>
      </c>
      <c r="N53" s="23"/>
      <c r="O53" s="25"/>
      <c r="P53" s="23"/>
      <c r="Q53" s="23"/>
      <c r="R53" s="51">
        <f t="shared" si="5"/>
      </c>
      <c r="S53" s="51"/>
      <c r="T53" s="52">
        <f t="shared" si="6"/>
      </c>
      <c r="U53" s="52"/>
    </row>
    <row r="54" spans="2:21" ht="13.5">
      <c r="B54" s="23">
        <v>46</v>
      </c>
      <c r="C54" s="24">
        <f t="shared" si="3"/>
      </c>
      <c r="D54" s="24"/>
      <c r="E54" s="23"/>
      <c r="F54" s="25"/>
      <c r="G54" s="23" t="s">
        <v>35</v>
      </c>
      <c r="H54" s="23"/>
      <c r="I54" s="23"/>
      <c r="J54" s="23"/>
      <c r="K54" s="24">
        <f t="shared" si="0"/>
      </c>
      <c r="L54" s="24"/>
      <c r="M54" s="47">
        <f t="shared" si="4"/>
      </c>
      <c r="N54" s="23"/>
      <c r="O54" s="25"/>
      <c r="P54" s="23"/>
      <c r="Q54" s="23"/>
      <c r="R54" s="51">
        <f t="shared" si="5"/>
      </c>
      <c r="S54" s="51"/>
      <c r="T54" s="52">
        <f t="shared" si="6"/>
      </c>
      <c r="U54" s="52"/>
    </row>
    <row r="55" spans="2:21" ht="13.5">
      <c r="B55" s="23">
        <v>47</v>
      </c>
      <c r="C55" s="24">
        <f t="shared" si="3"/>
      </c>
      <c r="D55" s="24"/>
      <c r="E55" s="23"/>
      <c r="F55" s="25"/>
      <c r="G55" s="23" t="s">
        <v>34</v>
      </c>
      <c r="H55" s="23"/>
      <c r="I55" s="23"/>
      <c r="J55" s="23"/>
      <c r="K55" s="24">
        <f t="shared" si="0"/>
      </c>
      <c r="L55" s="24"/>
      <c r="M55" s="47">
        <f t="shared" si="4"/>
      </c>
      <c r="N55" s="23"/>
      <c r="O55" s="25"/>
      <c r="P55" s="23"/>
      <c r="Q55" s="23"/>
      <c r="R55" s="51">
        <f t="shared" si="5"/>
      </c>
      <c r="S55" s="51"/>
      <c r="T55" s="52">
        <f t="shared" si="6"/>
      </c>
      <c r="U55" s="52"/>
    </row>
    <row r="56" spans="2:21" ht="13.5">
      <c r="B56" s="23">
        <v>48</v>
      </c>
      <c r="C56" s="24">
        <f t="shared" si="3"/>
      </c>
      <c r="D56" s="24"/>
      <c r="E56" s="23"/>
      <c r="F56" s="25"/>
      <c r="G56" s="23" t="s">
        <v>34</v>
      </c>
      <c r="H56" s="23"/>
      <c r="I56" s="23"/>
      <c r="J56" s="23"/>
      <c r="K56" s="24">
        <f t="shared" si="0"/>
      </c>
      <c r="L56" s="24"/>
      <c r="M56" s="47">
        <f t="shared" si="4"/>
      </c>
      <c r="N56" s="23"/>
      <c r="O56" s="25"/>
      <c r="P56" s="23"/>
      <c r="Q56" s="23"/>
      <c r="R56" s="51">
        <f t="shared" si="5"/>
      </c>
      <c r="S56" s="51"/>
      <c r="T56" s="52">
        <f t="shared" si="6"/>
      </c>
      <c r="U56" s="52"/>
    </row>
    <row r="57" spans="2:21" ht="13.5">
      <c r="B57" s="23">
        <v>49</v>
      </c>
      <c r="C57" s="24">
        <f t="shared" si="3"/>
      </c>
      <c r="D57" s="24"/>
      <c r="E57" s="23"/>
      <c r="F57" s="25"/>
      <c r="G57" s="23" t="s">
        <v>34</v>
      </c>
      <c r="H57" s="23"/>
      <c r="I57" s="23"/>
      <c r="J57" s="23"/>
      <c r="K57" s="24">
        <f t="shared" si="0"/>
      </c>
      <c r="L57" s="24"/>
      <c r="M57" s="47">
        <f t="shared" si="4"/>
      </c>
      <c r="N57" s="23"/>
      <c r="O57" s="25"/>
      <c r="P57" s="23"/>
      <c r="Q57" s="23"/>
      <c r="R57" s="51">
        <f t="shared" si="5"/>
      </c>
      <c r="S57" s="51"/>
      <c r="T57" s="52">
        <f t="shared" si="6"/>
      </c>
      <c r="U57" s="52"/>
    </row>
    <row r="58" spans="2:21" ht="13.5">
      <c r="B58" s="23">
        <v>50</v>
      </c>
      <c r="C58" s="24">
        <f t="shared" si="3"/>
      </c>
      <c r="D58" s="24"/>
      <c r="E58" s="23"/>
      <c r="F58" s="25"/>
      <c r="G58" s="23" t="s">
        <v>34</v>
      </c>
      <c r="H58" s="23"/>
      <c r="I58" s="23"/>
      <c r="J58" s="23"/>
      <c r="K58" s="24">
        <f t="shared" si="0"/>
      </c>
      <c r="L58" s="24"/>
      <c r="M58" s="47">
        <f t="shared" si="4"/>
      </c>
      <c r="N58" s="23"/>
      <c r="O58" s="25"/>
      <c r="P58" s="23"/>
      <c r="Q58" s="23"/>
      <c r="R58" s="51">
        <f t="shared" si="5"/>
      </c>
      <c r="S58" s="51"/>
      <c r="T58" s="52">
        <f t="shared" si="6"/>
      </c>
      <c r="U58" s="52"/>
    </row>
    <row r="59" spans="2:21" ht="13.5">
      <c r="B59" s="23">
        <v>51</v>
      </c>
      <c r="C59" s="24">
        <f t="shared" si="3"/>
      </c>
      <c r="D59" s="24"/>
      <c r="E59" s="23"/>
      <c r="F59" s="25"/>
      <c r="G59" s="23" t="s">
        <v>34</v>
      </c>
      <c r="H59" s="23"/>
      <c r="I59" s="23"/>
      <c r="J59" s="23"/>
      <c r="K59" s="24">
        <f t="shared" si="0"/>
      </c>
      <c r="L59" s="24"/>
      <c r="M59" s="47">
        <f t="shared" si="4"/>
      </c>
      <c r="N59" s="23"/>
      <c r="O59" s="25"/>
      <c r="P59" s="23"/>
      <c r="Q59" s="23"/>
      <c r="R59" s="51">
        <f t="shared" si="5"/>
      </c>
      <c r="S59" s="51"/>
      <c r="T59" s="52">
        <f t="shared" si="6"/>
      </c>
      <c r="U59" s="52"/>
    </row>
    <row r="60" spans="2:21" ht="13.5">
      <c r="B60" s="23">
        <v>52</v>
      </c>
      <c r="C60" s="24">
        <f t="shared" si="3"/>
      </c>
      <c r="D60" s="24"/>
      <c r="E60" s="23"/>
      <c r="F60" s="25"/>
      <c r="G60" s="23" t="s">
        <v>34</v>
      </c>
      <c r="H60" s="23"/>
      <c r="I60" s="23"/>
      <c r="J60" s="23"/>
      <c r="K60" s="24">
        <f t="shared" si="0"/>
      </c>
      <c r="L60" s="24"/>
      <c r="M60" s="47">
        <f t="shared" si="4"/>
      </c>
      <c r="N60" s="23"/>
      <c r="O60" s="25"/>
      <c r="P60" s="23"/>
      <c r="Q60" s="23"/>
      <c r="R60" s="51">
        <f t="shared" si="5"/>
      </c>
      <c r="S60" s="51"/>
      <c r="T60" s="52">
        <f t="shared" si="6"/>
      </c>
      <c r="U60" s="52"/>
    </row>
    <row r="61" spans="2:21" ht="13.5">
      <c r="B61" s="23">
        <v>53</v>
      </c>
      <c r="C61" s="24">
        <f t="shared" si="3"/>
      </c>
      <c r="D61" s="24"/>
      <c r="E61" s="23"/>
      <c r="F61" s="25"/>
      <c r="G61" s="23" t="s">
        <v>34</v>
      </c>
      <c r="H61" s="23"/>
      <c r="I61" s="23"/>
      <c r="J61" s="23"/>
      <c r="K61" s="24">
        <f t="shared" si="0"/>
      </c>
      <c r="L61" s="24"/>
      <c r="M61" s="47">
        <f t="shared" si="4"/>
      </c>
      <c r="N61" s="23"/>
      <c r="O61" s="25"/>
      <c r="P61" s="23"/>
      <c r="Q61" s="23"/>
      <c r="R61" s="51">
        <f t="shared" si="5"/>
      </c>
      <c r="S61" s="51"/>
      <c r="T61" s="52">
        <f t="shared" si="6"/>
      </c>
      <c r="U61" s="52"/>
    </row>
    <row r="62" spans="2:21" ht="13.5">
      <c r="B62" s="23">
        <v>54</v>
      </c>
      <c r="C62" s="24">
        <f t="shared" si="3"/>
      </c>
      <c r="D62" s="24"/>
      <c r="E62" s="23"/>
      <c r="F62" s="25"/>
      <c r="G62" s="23" t="s">
        <v>34</v>
      </c>
      <c r="H62" s="23"/>
      <c r="I62" s="23"/>
      <c r="J62" s="23"/>
      <c r="K62" s="24">
        <f t="shared" si="0"/>
      </c>
      <c r="L62" s="24"/>
      <c r="M62" s="47">
        <f t="shared" si="4"/>
      </c>
      <c r="N62" s="23"/>
      <c r="O62" s="25"/>
      <c r="P62" s="23"/>
      <c r="Q62" s="23"/>
      <c r="R62" s="51">
        <f t="shared" si="5"/>
      </c>
      <c r="S62" s="51"/>
      <c r="T62" s="52">
        <f t="shared" si="6"/>
      </c>
      <c r="U62" s="52"/>
    </row>
    <row r="63" spans="2:21" ht="13.5">
      <c r="B63" s="23">
        <v>55</v>
      </c>
      <c r="C63" s="24">
        <f t="shared" si="3"/>
      </c>
      <c r="D63" s="24"/>
      <c r="E63" s="23"/>
      <c r="F63" s="25"/>
      <c r="G63" s="23" t="s">
        <v>35</v>
      </c>
      <c r="H63" s="23"/>
      <c r="I63" s="23"/>
      <c r="J63" s="23"/>
      <c r="K63" s="24">
        <f t="shared" si="0"/>
      </c>
      <c r="L63" s="24"/>
      <c r="M63" s="47">
        <f t="shared" si="4"/>
      </c>
      <c r="N63" s="23"/>
      <c r="O63" s="25"/>
      <c r="P63" s="23"/>
      <c r="Q63" s="23"/>
      <c r="R63" s="51">
        <f t="shared" si="5"/>
      </c>
      <c r="S63" s="51"/>
      <c r="T63" s="52">
        <f t="shared" si="6"/>
      </c>
      <c r="U63" s="52"/>
    </row>
    <row r="64" spans="2:21" ht="13.5">
      <c r="B64" s="23">
        <v>56</v>
      </c>
      <c r="C64" s="24">
        <f t="shared" si="3"/>
      </c>
      <c r="D64" s="24"/>
      <c r="E64" s="23"/>
      <c r="F64" s="25"/>
      <c r="G64" s="23" t="s">
        <v>34</v>
      </c>
      <c r="H64" s="23"/>
      <c r="I64" s="23"/>
      <c r="J64" s="23"/>
      <c r="K64" s="24">
        <f t="shared" si="0"/>
      </c>
      <c r="L64" s="24"/>
      <c r="M64" s="47">
        <f t="shared" si="4"/>
      </c>
      <c r="N64" s="23"/>
      <c r="O64" s="25"/>
      <c r="P64" s="23"/>
      <c r="Q64" s="23"/>
      <c r="R64" s="51">
        <f t="shared" si="5"/>
      </c>
      <c r="S64" s="51"/>
      <c r="T64" s="52">
        <f t="shared" si="6"/>
      </c>
      <c r="U64" s="52"/>
    </row>
    <row r="65" spans="2:21" ht="13.5">
      <c r="B65" s="23">
        <v>57</v>
      </c>
      <c r="C65" s="24">
        <f t="shared" si="3"/>
      </c>
      <c r="D65" s="24"/>
      <c r="E65" s="23"/>
      <c r="F65" s="25"/>
      <c r="G65" s="23" t="s">
        <v>34</v>
      </c>
      <c r="H65" s="23"/>
      <c r="I65" s="23"/>
      <c r="J65" s="23"/>
      <c r="K65" s="24">
        <f t="shared" si="0"/>
      </c>
      <c r="L65" s="24"/>
      <c r="M65" s="47">
        <f t="shared" si="4"/>
      </c>
      <c r="N65" s="23"/>
      <c r="O65" s="25"/>
      <c r="P65" s="23"/>
      <c r="Q65" s="23"/>
      <c r="R65" s="51">
        <f t="shared" si="5"/>
      </c>
      <c r="S65" s="51"/>
      <c r="T65" s="52">
        <f t="shared" si="6"/>
      </c>
      <c r="U65" s="52"/>
    </row>
    <row r="66" spans="2:21" ht="13.5">
      <c r="B66" s="23">
        <v>58</v>
      </c>
      <c r="C66" s="24">
        <f t="shared" si="3"/>
      </c>
      <c r="D66" s="24"/>
      <c r="E66" s="23"/>
      <c r="F66" s="25"/>
      <c r="G66" s="23" t="s">
        <v>34</v>
      </c>
      <c r="H66" s="23"/>
      <c r="I66" s="23"/>
      <c r="J66" s="23"/>
      <c r="K66" s="24">
        <f t="shared" si="0"/>
      </c>
      <c r="L66" s="24"/>
      <c r="M66" s="47">
        <f t="shared" si="4"/>
      </c>
      <c r="N66" s="23"/>
      <c r="O66" s="25"/>
      <c r="P66" s="23"/>
      <c r="Q66" s="23"/>
      <c r="R66" s="51">
        <f t="shared" si="5"/>
      </c>
      <c r="S66" s="51"/>
      <c r="T66" s="52">
        <f t="shared" si="6"/>
      </c>
      <c r="U66" s="52"/>
    </row>
    <row r="67" spans="2:21" ht="13.5">
      <c r="B67" s="23">
        <v>59</v>
      </c>
      <c r="C67" s="24">
        <f t="shared" si="3"/>
      </c>
      <c r="D67" s="24"/>
      <c r="E67" s="23"/>
      <c r="F67" s="25"/>
      <c r="G67" s="23" t="s">
        <v>34</v>
      </c>
      <c r="H67" s="23"/>
      <c r="I67" s="23"/>
      <c r="J67" s="23"/>
      <c r="K67" s="24">
        <f t="shared" si="0"/>
      </c>
      <c r="L67" s="24"/>
      <c r="M67" s="47">
        <f t="shared" si="4"/>
      </c>
      <c r="N67" s="23"/>
      <c r="O67" s="25"/>
      <c r="P67" s="23"/>
      <c r="Q67" s="23"/>
      <c r="R67" s="51">
        <f t="shared" si="5"/>
      </c>
      <c r="S67" s="51"/>
      <c r="T67" s="52">
        <f t="shared" si="6"/>
      </c>
      <c r="U67" s="52"/>
    </row>
    <row r="68" spans="2:21" ht="13.5">
      <c r="B68" s="23">
        <v>60</v>
      </c>
      <c r="C68" s="24">
        <f t="shared" si="3"/>
      </c>
      <c r="D68" s="24"/>
      <c r="E68" s="23"/>
      <c r="F68" s="25"/>
      <c r="G68" s="23" t="s">
        <v>35</v>
      </c>
      <c r="H68" s="23"/>
      <c r="I68" s="23"/>
      <c r="J68" s="23"/>
      <c r="K68" s="24">
        <f t="shared" si="0"/>
      </c>
      <c r="L68" s="24"/>
      <c r="M68" s="47">
        <f t="shared" si="4"/>
      </c>
      <c r="N68" s="23"/>
      <c r="O68" s="25"/>
      <c r="P68" s="23"/>
      <c r="Q68" s="23"/>
      <c r="R68" s="51">
        <f t="shared" si="5"/>
      </c>
      <c r="S68" s="51"/>
      <c r="T68" s="52">
        <f t="shared" si="6"/>
      </c>
      <c r="U68" s="52"/>
    </row>
    <row r="69" spans="2:21" ht="13.5">
      <c r="B69" s="23">
        <v>61</v>
      </c>
      <c r="C69" s="24">
        <f t="shared" si="3"/>
      </c>
      <c r="D69" s="24"/>
      <c r="E69" s="23"/>
      <c r="F69" s="25"/>
      <c r="G69" s="23" t="s">
        <v>35</v>
      </c>
      <c r="H69" s="23"/>
      <c r="I69" s="23"/>
      <c r="J69" s="23"/>
      <c r="K69" s="24">
        <f t="shared" si="0"/>
      </c>
      <c r="L69" s="24"/>
      <c r="M69" s="47">
        <f t="shared" si="4"/>
      </c>
      <c r="N69" s="23"/>
      <c r="O69" s="25"/>
      <c r="P69" s="23"/>
      <c r="Q69" s="23"/>
      <c r="R69" s="51">
        <f t="shared" si="5"/>
      </c>
      <c r="S69" s="51"/>
      <c r="T69" s="52">
        <f t="shared" si="6"/>
      </c>
      <c r="U69" s="52"/>
    </row>
    <row r="70" spans="2:21" ht="13.5">
      <c r="B70" s="23">
        <v>62</v>
      </c>
      <c r="C70" s="24">
        <f t="shared" si="3"/>
      </c>
      <c r="D70" s="24"/>
      <c r="E70" s="23"/>
      <c r="F70" s="25"/>
      <c r="G70" s="23" t="s">
        <v>34</v>
      </c>
      <c r="H70" s="23"/>
      <c r="I70" s="23"/>
      <c r="J70" s="23"/>
      <c r="K70" s="24">
        <f t="shared" si="0"/>
      </c>
      <c r="L70" s="24"/>
      <c r="M70" s="47">
        <f t="shared" si="4"/>
      </c>
      <c r="N70" s="23"/>
      <c r="O70" s="25"/>
      <c r="P70" s="23"/>
      <c r="Q70" s="23"/>
      <c r="R70" s="51">
        <f t="shared" si="5"/>
      </c>
      <c r="S70" s="51"/>
      <c r="T70" s="52">
        <f t="shared" si="6"/>
      </c>
      <c r="U70" s="52"/>
    </row>
    <row r="71" spans="2:21" ht="13.5">
      <c r="B71" s="23">
        <v>63</v>
      </c>
      <c r="C71" s="24">
        <f t="shared" si="3"/>
      </c>
      <c r="D71" s="24"/>
      <c r="E71" s="23"/>
      <c r="F71" s="25"/>
      <c r="G71" s="23" t="s">
        <v>35</v>
      </c>
      <c r="H71" s="23"/>
      <c r="I71" s="23"/>
      <c r="J71" s="23"/>
      <c r="K71" s="24">
        <f t="shared" si="0"/>
      </c>
      <c r="L71" s="24"/>
      <c r="M71" s="47">
        <f t="shared" si="4"/>
      </c>
      <c r="N71" s="23"/>
      <c r="O71" s="25"/>
      <c r="P71" s="23"/>
      <c r="Q71" s="23"/>
      <c r="R71" s="51">
        <f t="shared" si="5"/>
      </c>
      <c r="S71" s="51"/>
      <c r="T71" s="52">
        <f t="shared" si="6"/>
      </c>
      <c r="U71" s="52"/>
    </row>
    <row r="72" spans="2:21" ht="13.5">
      <c r="B72" s="23">
        <v>64</v>
      </c>
      <c r="C72" s="24">
        <f t="shared" si="3"/>
      </c>
      <c r="D72" s="24"/>
      <c r="E72" s="23"/>
      <c r="F72" s="25"/>
      <c r="G72" s="23" t="s">
        <v>34</v>
      </c>
      <c r="H72" s="23"/>
      <c r="I72" s="23"/>
      <c r="J72" s="23"/>
      <c r="K72" s="24">
        <f t="shared" si="0"/>
      </c>
      <c r="L72" s="24"/>
      <c r="M72" s="47">
        <f t="shared" si="4"/>
      </c>
      <c r="N72" s="23"/>
      <c r="O72" s="25"/>
      <c r="P72" s="23"/>
      <c r="Q72" s="23"/>
      <c r="R72" s="51">
        <f t="shared" si="5"/>
      </c>
      <c r="S72" s="51"/>
      <c r="T72" s="52">
        <f t="shared" si="6"/>
      </c>
      <c r="U72" s="52"/>
    </row>
    <row r="73" spans="2:21" ht="13.5">
      <c r="B73" s="23">
        <v>65</v>
      </c>
      <c r="C73" s="24">
        <f t="shared" si="3"/>
      </c>
      <c r="D73" s="24"/>
      <c r="E73" s="23"/>
      <c r="F73" s="25"/>
      <c r="G73" s="23" t="s">
        <v>35</v>
      </c>
      <c r="H73" s="23"/>
      <c r="I73" s="23"/>
      <c r="J73" s="23"/>
      <c r="K73" s="24">
        <f aca="true" t="shared" si="7" ref="K73:K108">IF(F73="","",C73*0.03)</f>
      </c>
      <c r="L73" s="24"/>
      <c r="M73" s="47">
        <f t="shared" si="4"/>
      </c>
      <c r="N73" s="23"/>
      <c r="O73" s="25"/>
      <c r="P73" s="23"/>
      <c r="Q73" s="23"/>
      <c r="R73" s="51">
        <f t="shared" si="5"/>
      </c>
      <c r="S73" s="51"/>
      <c r="T73" s="52">
        <f t="shared" si="6"/>
      </c>
      <c r="U73" s="52"/>
    </row>
    <row r="74" spans="2:21" ht="13.5">
      <c r="B74" s="23">
        <v>66</v>
      </c>
      <c r="C74" s="24">
        <f aca="true" t="shared" si="8" ref="C74:C108">IF(R73="","",C73+R73)</f>
      </c>
      <c r="D74" s="24"/>
      <c r="E74" s="23"/>
      <c r="F74" s="25"/>
      <c r="G74" s="23" t="s">
        <v>35</v>
      </c>
      <c r="H74" s="23"/>
      <c r="I74" s="23"/>
      <c r="J74" s="23"/>
      <c r="K74" s="24">
        <f t="shared" si="7"/>
      </c>
      <c r="L74" s="24"/>
      <c r="M74" s="47">
        <f aca="true" t="shared" si="9" ref="M74:M108">IF(J74="","",(K74/J74)/1000)</f>
      </c>
      <c r="N74" s="23"/>
      <c r="O74" s="25"/>
      <c r="P74" s="23"/>
      <c r="Q74" s="23"/>
      <c r="R74" s="51">
        <f aca="true" t="shared" si="10" ref="R74:R108">IF(O74="","",(IF(G74="売",H74-P74,P74-H74))*M74*100000)</f>
      </c>
      <c r="S74" s="51"/>
      <c r="T74" s="52">
        <f aca="true" t="shared" si="11" ref="T74:T108">IF(O74="","",IF(R74&lt;0,J74*(-1),IF(G74="買",(P74-H74)*100,(H74-P74)*100)))</f>
      </c>
      <c r="U74" s="52"/>
    </row>
    <row r="75" spans="2:21" ht="13.5">
      <c r="B75" s="23">
        <v>67</v>
      </c>
      <c r="C75" s="24">
        <f t="shared" si="8"/>
      </c>
      <c r="D75" s="24"/>
      <c r="E75" s="23"/>
      <c r="F75" s="25"/>
      <c r="G75" s="23" t="s">
        <v>34</v>
      </c>
      <c r="H75" s="23"/>
      <c r="I75" s="23"/>
      <c r="J75" s="23"/>
      <c r="K75" s="24">
        <f t="shared" si="7"/>
      </c>
      <c r="L75" s="24"/>
      <c r="M75" s="47">
        <f t="shared" si="9"/>
      </c>
      <c r="N75" s="23"/>
      <c r="O75" s="25"/>
      <c r="P75" s="23"/>
      <c r="Q75" s="23"/>
      <c r="R75" s="51">
        <f t="shared" si="10"/>
      </c>
      <c r="S75" s="51"/>
      <c r="T75" s="52">
        <f t="shared" si="11"/>
      </c>
      <c r="U75" s="52"/>
    </row>
    <row r="76" spans="2:21" ht="13.5">
      <c r="B76" s="23">
        <v>68</v>
      </c>
      <c r="C76" s="24">
        <f t="shared" si="8"/>
      </c>
      <c r="D76" s="24"/>
      <c r="E76" s="23"/>
      <c r="F76" s="25"/>
      <c r="G76" s="23" t="s">
        <v>34</v>
      </c>
      <c r="H76" s="23"/>
      <c r="I76" s="23"/>
      <c r="J76" s="23"/>
      <c r="K76" s="24">
        <f t="shared" si="7"/>
      </c>
      <c r="L76" s="24"/>
      <c r="M76" s="47">
        <f t="shared" si="9"/>
      </c>
      <c r="N76" s="23"/>
      <c r="O76" s="25"/>
      <c r="P76" s="23"/>
      <c r="Q76" s="23"/>
      <c r="R76" s="51">
        <f t="shared" si="10"/>
      </c>
      <c r="S76" s="51"/>
      <c r="T76" s="52">
        <f t="shared" si="11"/>
      </c>
      <c r="U76" s="52"/>
    </row>
    <row r="77" spans="2:21" ht="13.5">
      <c r="B77" s="23">
        <v>69</v>
      </c>
      <c r="C77" s="24">
        <f t="shared" si="8"/>
      </c>
      <c r="D77" s="24"/>
      <c r="E77" s="23"/>
      <c r="F77" s="25"/>
      <c r="G77" s="23" t="s">
        <v>34</v>
      </c>
      <c r="H77" s="23"/>
      <c r="I77" s="23"/>
      <c r="J77" s="23"/>
      <c r="K77" s="24">
        <f t="shared" si="7"/>
      </c>
      <c r="L77" s="24"/>
      <c r="M77" s="47">
        <f t="shared" si="9"/>
      </c>
      <c r="N77" s="23"/>
      <c r="O77" s="25"/>
      <c r="P77" s="23"/>
      <c r="Q77" s="23"/>
      <c r="R77" s="51">
        <f t="shared" si="10"/>
      </c>
      <c r="S77" s="51"/>
      <c r="T77" s="52">
        <f t="shared" si="11"/>
      </c>
      <c r="U77" s="52"/>
    </row>
    <row r="78" spans="2:21" ht="13.5">
      <c r="B78" s="23">
        <v>70</v>
      </c>
      <c r="C78" s="24">
        <f t="shared" si="8"/>
      </c>
      <c r="D78" s="24"/>
      <c r="E78" s="23"/>
      <c r="F78" s="25"/>
      <c r="G78" s="23" t="s">
        <v>35</v>
      </c>
      <c r="H78" s="23"/>
      <c r="I78" s="23"/>
      <c r="J78" s="23"/>
      <c r="K78" s="24">
        <f t="shared" si="7"/>
      </c>
      <c r="L78" s="24"/>
      <c r="M78" s="47">
        <f t="shared" si="9"/>
      </c>
      <c r="N78" s="23"/>
      <c r="O78" s="25"/>
      <c r="P78" s="23"/>
      <c r="Q78" s="23"/>
      <c r="R78" s="51">
        <f t="shared" si="10"/>
      </c>
      <c r="S78" s="51"/>
      <c r="T78" s="52">
        <f t="shared" si="11"/>
      </c>
      <c r="U78" s="52"/>
    </row>
    <row r="79" spans="2:21" ht="13.5">
      <c r="B79" s="23">
        <v>71</v>
      </c>
      <c r="C79" s="24">
        <f t="shared" si="8"/>
      </c>
      <c r="D79" s="24"/>
      <c r="E79" s="23"/>
      <c r="F79" s="25"/>
      <c r="G79" s="23" t="s">
        <v>34</v>
      </c>
      <c r="H79" s="23"/>
      <c r="I79" s="23"/>
      <c r="J79" s="23"/>
      <c r="K79" s="24">
        <f t="shared" si="7"/>
      </c>
      <c r="L79" s="24"/>
      <c r="M79" s="47">
        <f t="shared" si="9"/>
      </c>
      <c r="N79" s="23"/>
      <c r="O79" s="25"/>
      <c r="P79" s="23"/>
      <c r="Q79" s="23"/>
      <c r="R79" s="51">
        <f t="shared" si="10"/>
      </c>
      <c r="S79" s="51"/>
      <c r="T79" s="52">
        <f t="shared" si="11"/>
      </c>
      <c r="U79" s="52"/>
    </row>
    <row r="80" spans="2:21" ht="13.5">
      <c r="B80" s="23">
        <v>72</v>
      </c>
      <c r="C80" s="24">
        <f t="shared" si="8"/>
      </c>
      <c r="D80" s="24"/>
      <c r="E80" s="23"/>
      <c r="F80" s="25"/>
      <c r="G80" s="23" t="s">
        <v>35</v>
      </c>
      <c r="H80" s="23"/>
      <c r="I80" s="23"/>
      <c r="J80" s="23"/>
      <c r="K80" s="24">
        <f t="shared" si="7"/>
      </c>
      <c r="L80" s="24"/>
      <c r="M80" s="47">
        <f t="shared" si="9"/>
      </c>
      <c r="N80" s="23"/>
      <c r="O80" s="25"/>
      <c r="P80" s="23"/>
      <c r="Q80" s="23"/>
      <c r="R80" s="51">
        <f t="shared" si="10"/>
      </c>
      <c r="S80" s="51"/>
      <c r="T80" s="52">
        <f t="shared" si="11"/>
      </c>
      <c r="U80" s="52"/>
    </row>
    <row r="81" spans="2:21" ht="13.5">
      <c r="B81" s="23">
        <v>73</v>
      </c>
      <c r="C81" s="24">
        <f t="shared" si="8"/>
      </c>
      <c r="D81" s="24"/>
      <c r="E81" s="23"/>
      <c r="F81" s="25"/>
      <c r="G81" s="23" t="s">
        <v>34</v>
      </c>
      <c r="H81" s="23"/>
      <c r="I81" s="23"/>
      <c r="J81" s="23"/>
      <c r="K81" s="24">
        <f t="shared" si="7"/>
      </c>
      <c r="L81" s="24"/>
      <c r="M81" s="47">
        <f t="shared" si="9"/>
      </c>
      <c r="N81" s="23"/>
      <c r="O81" s="25"/>
      <c r="P81" s="23"/>
      <c r="Q81" s="23"/>
      <c r="R81" s="51">
        <f t="shared" si="10"/>
      </c>
      <c r="S81" s="51"/>
      <c r="T81" s="52">
        <f t="shared" si="11"/>
      </c>
      <c r="U81" s="52"/>
    </row>
    <row r="82" spans="2:21" ht="13.5">
      <c r="B82" s="23">
        <v>74</v>
      </c>
      <c r="C82" s="24">
        <f t="shared" si="8"/>
      </c>
      <c r="D82" s="24"/>
      <c r="E82" s="23"/>
      <c r="F82" s="25"/>
      <c r="G82" s="23" t="s">
        <v>34</v>
      </c>
      <c r="H82" s="23"/>
      <c r="I82" s="23"/>
      <c r="J82" s="23"/>
      <c r="K82" s="24">
        <f t="shared" si="7"/>
      </c>
      <c r="L82" s="24"/>
      <c r="M82" s="47">
        <f t="shared" si="9"/>
      </c>
      <c r="N82" s="23"/>
      <c r="O82" s="25"/>
      <c r="P82" s="23"/>
      <c r="Q82" s="23"/>
      <c r="R82" s="51">
        <f t="shared" si="10"/>
      </c>
      <c r="S82" s="51"/>
      <c r="T82" s="52">
        <f t="shared" si="11"/>
      </c>
      <c r="U82" s="52"/>
    </row>
    <row r="83" spans="2:21" ht="13.5">
      <c r="B83" s="23">
        <v>75</v>
      </c>
      <c r="C83" s="24">
        <f t="shared" si="8"/>
      </c>
      <c r="D83" s="24"/>
      <c r="E83" s="23"/>
      <c r="F83" s="25"/>
      <c r="G83" s="23" t="s">
        <v>34</v>
      </c>
      <c r="H83" s="23"/>
      <c r="I83" s="23"/>
      <c r="J83" s="23"/>
      <c r="K83" s="24">
        <f t="shared" si="7"/>
      </c>
      <c r="L83" s="24"/>
      <c r="M83" s="47">
        <f t="shared" si="9"/>
      </c>
      <c r="N83" s="23"/>
      <c r="O83" s="25"/>
      <c r="P83" s="23"/>
      <c r="Q83" s="23"/>
      <c r="R83" s="51">
        <f t="shared" si="10"/>
      </c>
      <c r="S83" s="51"/>
      <c r="T83" s="52">
        <f t="shared" si="11"/>
      </c>
      <c r="U83" s="52"/>
    </row>
    <row r="84" spans="2:21" ht="13.5">
      <c r="B84" s="23">
        <v>76</v>
      </c>
      <c r="C84" s="24">
        <f t="shared" si="8"/>
      </c>
      <c r="D84" s="24"/>
      <c r="E84" s="23"/>
      <c r="F84" s="25"/>
      <c r="G84" s="23" t="s">
        <v>34</v>
      </c>
      <c r="H84" s="23"/>
      <c r="I84" s="23"/>
      <c r="J84" s="23"/>
      <c r="K84" s="24">
        <f t="shared" si="7"/>
      </c>
      <c r="L84" s="24"/>
      <c r="M84" s="47">
        <f t="shared" si="9"/>
      </c>
      <c r="N84" s="23"/>
      <c r="O84" s="25"/>
      <c r="P84" s="23"/>
      <c r="Q84" s="23"/>
      <c r="R84" s="51">
        <f t="shared" si="10"/>
      </c>
      <c r="S84" s="51"/>
      <c r="T84" s="52">
        <f t="shared" si="11"/>
      </c>
      <c r="U84" s="52"/>
    </row>
    <row r="85" spans="2:21" ht="13.5">
      <c r="B85" s="23">
        <v>77</v>
      </c>
      <c r="C85" s="24">
        <f t="shared" si="8"/>
      </c>
      <c r="D85" s="24"/>
      <c r="E85" s="23"/>
      <c r="F85" s="25"/>
      <c r="G85" s="23" t="s">
        <v>35</v>
      </c>
      <c r="H85" s="23"/>
      <c r="I85" s="23"/>
      <c r="J85" s="23"/>
      <c r="K85" s="24">
        <f t="shared" si="7"/>
      </c>
      <c r="L85" s="24"/>
      <c r="M85" s="47">
        <f t="shared" si="9"/>
      </c>
      <c r="N85" s="23"/>
      <c r="O85" s="25"/>
      <c r="P85" s="23"/>
      <c r="Q85" s="23"/>
      <c r="R85" s="51">
        <f t="shared" si="10"/>
      </c>
      <c r="S85" s="51"/>
      <c r="T85" s="52">
        <f t="shared" si="11"/>
      </c>
      <c r="U85" s="52"/>
    </row>
    <row r="86" spans="2:21" ht="13.5">
      <c r="B86" s="23">
        <v>78</v>
      </c>
      <c r="C86" s="24">
        <f t="shared" si="8"/>
      </c>
      <c r="D86" s="24"/>
      <c r="E86" s="23"/>
      <c r="F86" s="25"/>
      <c r="G86" s="23" t="s">
        <v>34</v>
      </c>
      <c r="H86" s="23"/>
      <c r="I86" s="23"/>
      <c r="J86" s="23"/>
      <c r="K86" s="24">
        <f t="shared" si="7"/>
      </c>
      <c r="L86" s="24"/>
      <c r="M86" s="47">
        <f t="shared" si="9"/>
      </c>
      <c r="N86" s="23"/>
      <c r="O86" s="25"/>
      <c r="P86" s="23"/>
      <c r="Q86" s="23"/>
      <c r="R86" s="51">
        <f t="shared" si="10"/>
      </c>
      <c r="S86" s="51"/>
      <c r="T86" s="52">
        <f t="shared" si="11"/>
      </c>
      <c r="U86" s="52"/>
    </row>
    <row r="87" spans="2:21" ht="13.5">
      <c r="B87" s="23">
        <v>79</v>
      </c>
      <c r="C87" s="24">
        <f t="shared" si="8"/>
      </c>
      <c r="D87" s="24"/>
      <c r="E87" s="23"/>
      <c r="F87" s="25"/>
      <c r="G87" s="23" t="s">
        <v>35</v>
      </c>
      <c r="H87" s="23"/>
      <c r="I87" s="23"/>
      <c r="J87" s="23"/>
      <c r="K87" s="24">
        <f t="shared" si="7"/>
      </c>
      <c r="L87" s="24"/>
      <c r="M87" s="47">
        <f t="shared" si="9"/>
      </c>
      <c r="N87" s="23"/>
      <c r="O87" s="25"/>
      <c r="P87" s="23"/>
      <c r="Q87" s="23"/>
      <c r="R87" s="51">
        <f t="shared" si="10"/>
      </c>
      <c r="S87" s="51"/>
      <c r="T87" s="52">
        <f t="shared" si="11"/>
      </c>
      <c r="U87" s="52"/>
    </row>
    <row r="88" spans="2:21" ht="13.5">
      <c r="B88" s="23">
        <v>80</v>
      </c>
      <c r="C88" s="24">
        <f t="shared" si="8"/>
      </c>
      <c r="D88" s="24"/>
      <c r="E88" s="23"/>
      <c r="F88" s="25"/>
      <c r="G88" s="23" t="s">
        <v>35</v>
      </c>
      <c r="H88" s="23"/>
      <c r="I88" s="23"/>
      <c r="J88" s="23"/>
      <c r="K88" s="24">
        <f t="shared" si="7"/>
      </c>
      <c r="L88" s="24"/>
      <c r="M88" s="47">
        <f t="shared" si="9"/>
      </c>
      <c r="N88" s="23"/>
      <c r="O88" s="25"/>
      <c r="P88" s="23"/>
      <c r="Q88" s="23"/>
      <c r="R88" s="51">
        <f t="shared" si="10"/>
      </c>
      <c r="S88" s="51"/>
      <c r="T88" s="52">
        <f t="shared" si="11"/>
      </c>
      <c r="U88" s="52"/>
    </row>
    <row r="89" spans="2:21" ht="13.5">
      <c r="B89" s="23">
        <v>81</v>
      </c>
      <c r="C89" s="24">
        <f t="shared" si="8"/>
      </c>
      <c r="D89" s="24"/>
      <c r="E89" s="23"/>
      <c r="F89" s="25"/>
      <c r="G89" s="23" t="s">
        <v>35</v>
      </c>
      <c r="H89" s="23"/>
      <c r="I89" s="23"/>
      <c r="J89" s="23"/>
      <c r="K89" s="24">
        <f t="shared" si="7"/>
      </c>
      <c r="L89" s="24"/>
      <c r="M89" s="47">
        <f t="shared" si="9"/>
      </c>
      <c r="N89" s="23"/>
      <c r="O89" s="25"/>
      <c r="P89" s="23"/>
      <c r="Q89" s="23"/>
      <c r="R89" s="51">
        <f t="shared" si="10"/>
      </c>
      <c r="S89" s="51"/>
      <c r="T89" s="52">
        <f t="shared" si="11"/>
      </c>
      <c r="U89" s="52"/>
    </row>
    <row r="90" spans="2:21" ht="13.5">
      <c r="B90" s="23">
        <v>82</v>
      </c>
      <c r="C90" s="24">
        <f t="shared" si="8"/>
      </c>
      <c r="D90" s="24"/>
      <c r="E90" s="23"/>
      <c r="F90" s="25"/>
      <c r="G90" s="23" t="s">
        <v>35</v>
      </c>
      <c r="H90" s="23"/>
      <c r="I90" s="23"/>
      <c r="J90" s="23"/>
      <c r="K90" s="24">
        <f t="shared" si="7"/>
      </c>
      <c r="L90" s="24"/>
      <c r="M90" s="47">
        <f t="shared" si="9"/>
      </c>
      <c r="N90" s="23"/>
      <c r="O90" s="25"/>
      <c r="P90" s="23"/>
      <c r="Q90" s="23"/>
      <c r="R90" s="51">
        <f t="shared" si="10"/>
      </c>
      <c r="S90" s="51"/>
      <c r="T90" s="52">
        <f t="shared" si="11"/>
      </c>
      <c r="U90" s="52"/>
    </row>
    <row r="91" spans="2:21" ht="13.5">
      <c r="B91" s="23">
        <v>83</v>
      </c>
      <c r="C91" s="24">
        <f t="shared" si="8"/>
      </c>
      <c r="D91" s="24"/>
      <c r="E91" s="23"/>
      <c r="F91" s="25"/>
      <c r="G91" s="23" t="s">
        <v>35</v>
      </c>
      <c r="H91" s="23"/>
      <c r="I91" s="23"/>
      <c r="J91" s="23"/>
      <c r="K91" s="24">
        <f t="shared" si="7"/>
      </c>
      <c r="L91" s="24"/>
      <c r="M91" s="47">
        <f t="shared" si="9"/>
      </c>
      <c r="N91" s="23"/>
      <c r="O91" s="25"/>
      <c r="P91" s="23"/>
      <c r="Q91" s="23"/>
      <c r="R91" s="51">
        <f t="shared" si="10"/>
      </c>
      <c r="S91" s="51"/>
      <c r="T91" s="52">
        <f t="shared" si="11"/>
      </c>
      <c r="U91" s="52"/>
    </row>
    <row r="92" spans="2:21" ht="13.5">
      <c r="B92" s="23">
        <v>84</v>
      </c>
      <c r="C92" s="24">
        <f t="shared" si="8"/>
      </c>
      <c r="D92" s="24"/>
      <c r="E92" s="23"/>
      <c r="F92" s="25"/>
      <c r="G92" s="23" t="s">
        <v>34</v>
      </c>
      <c r="H92" s="23"/>
      <c r="I92" s="23"/>
      <c r="J92" s="23"/>
      <c r="K92" s="24">
        <f t="shared" si="7"/>
      </c>
      <c r="L92" s="24"/>
      <c r="M92" s="47">
        <f t="shared" si="9"/>
      </c>
      <c r="N92" s="23"/>
      <c r="O92" s="25"/>
      <c r="P92" s="23"/>
      <c r="Q92" s="23"/>
      <c r="R92" s="51">
        <f t="shared" si="10"/>
      </c>
      <c r="S92" s="51"/>
      <c r="T92" s="52">
        <f t="shared" si="11"/>
      </c>
      <c r="U92" s="52"/>
    </row>
    <row r="93" spans="2:21" ht="13.5">
      <c r="B93" s="23">
        <v>85</v>
      </c>
      <c r="C93" s="24">
        <f t="shared" si="8"/>
      </c>
      <c r="D93" s="24"/>
      <c r="E93" s="23"/>
      <c r="F93" s="25"/>
      <c r="G93" s="23" t="s">
        <v>35</v>
      </c>
      <c r="H93" s="23"/>
      <c r="I93" s="23"/>
      <c r="J93" s="23"/>
      <c r="K93" s="24">
        <f t="shared" si="7"/>
      </c>
      <c r="L93" s="24"/>
      <c r="M93" s="47">
        <f t="shared" si="9"/>
      </c>
      <c r="N93" s="23"/>
      <c r="O93" s="25"/>
      <c r="P93" s="23"/>
      <c r="Q93" s="23"/>
      <c r="R93" s="51">
        <f t="shared" si="10"/>
      </c>
      <c r="S93" s="51"/>
      <c r="T93" s="52">
        <f t="shared" si="11"/>
      </c>
      <c r="U93" s="52"/>
    </row>
    <row r="94" spans="2:21" ht="13.5">
      <c r="B94" s="23">
        <v>86</v>
      </c>
      <c r="C94" s="24">
        <f t="shared" si="8"/>
      </c>
      <c r="D94" s="24"/>
      <c r="E94" s="23"/>
      <c r="F94" s="25"/>
      <c r="G94" s="23" t="s">
        <v>34</v>
      </c>
      <c r="H94" s="23"/>
      <c r="I94" s="23"/>
      <c r="J94" s="23"/>
      <c r="K94" s="24">
        <f t="shared" si="7"/>
      </c>
      <c r="L94" s="24"/>
      <c r="M94" s="47">
        <f t="shared" si="9"/>
      </c>
      <c r="N94" s="23"/>
      <c r="O94" s="25"/>
      <c r="P94" s="23"/>
      <c r="Q94" s="23"/>
      <c r="R94" s="51">
        <f t="shared" si="10"/>
      </c>
      <c r="S94" s="51"/>
      <c r="T94" s="52">
        <f t="shared" si="11"/>
      </c>
      <c r="U94" s="52"/>
    </row>
    <row r="95" spans="2:21" ht="13.5">
      <c r="B95" s="23">
        <v>87</v>
      </c>
      <c r="C95" s="24">
        <f t="shared" si="8"/>
      </c>
      <c r="D95" s="24"/>
      <c r="E95" s="23"/>
      <c r="F95" s="25"/>
      <c r="G95" s="23" t="s">
        <v>35</v>
      </c>
      <c r="H95" s="23"/>
      <c r="I95" s="23"/>
      <c r="J95" s="23"/>
      <c r="K95" s="24">
        <f t="shared" si="7"/>
      </c>
      <c r="L95" s="24"/>
      <c r="M95" s="47">
        <f t="shared" si="9"/>
      </c>
      <c r="N95" s="23"/>
      <c r="O95" s="25"/>
      <c r="P95" s="23"/>
      <c r="Q95" s="23"/>
      <c r="R95" s="51">
        <f t="shared" si="10"/>
      </c>
      <c r="S95" s="51"/>
      <c r="T95" s="52">
        <f t="shared" si="11"/>
      </c>
      <c r="U95" s="52"/>
    </row>
    <row r="96" spans="2:21" ht="13.5">
      <c r="B96" s="23">
        <v>88</v>
      </c>
      <c r="C96" s="24">
        <f t="shared" si="8"/>
      </c>
      <c r="D96" s="24"/>
      <c r="E96" s="23"/>
      <c r="F96" s="25"/>
      <c r="G96" s="23" t="s">
        <v>34</v>
      </c>
      <c r="H96" s="23"/>
      <c r="I96" s="23"/>
      <c r="J96" s="23"/>
      <c r="K96" s="24">
        <f t="shared" si="7"/>
      </c>
      <c r="L96" s="24"/>
      <c r="M96" s="47">
        <f t="shared" si="9"/>
      </c>
      <c r="N96" s="23"/>
      <c r="O96" s="25"/>
      <c r="P96" s="23"/>
      <c r="Q96" s="23"/>
      <c r="R96" s="51">
        <f t="shared" si="10"/>
      </c>
      <c r="S96" s="51"/>
      <c r="T96" s="52">
        <f t="shared" si="11"/>
      </c>
      <c r="U96" s="52"/>
    </row>
    <row r="97" spans="2:21" ht="13.5">
      <c r="B97" s="23">
        <v>89</v>
      </c>
      <c r="C97" s="24">
        <f t="shared" si="8"/>
      </c>
      <c r="D97" s="24"/>
      <c r="E97" s="23"/>
      <c r="F97" s="25"/>
      <c r="G97" s="23" t="s">
        <v>35</v>
      </c>
      <c r="H97" s="23"/>
      <c r="I97" s="23"/>
      <c r="J97" s="23"/>
      <c r="K97" s="24">
        <f t="shared" si="7"/>
      </c>
      <c r="L97" s="24"/>
      <c r="M97" s="47">
        <f t="shared" si="9"/>
      </c>
      <c r="N97" s="23"/>
      <c r="O97" s="25"/>
      <c r="P97" s="23"/>
      <c r="Q97" s="23"/>
      <c r="R97" s="51">
        <f t="shared" si="10"/>
      </c>
      <c r="S97" s="51"/>
      <c r="T97" s="52">
        <f t="shared" si="11"/>
      </c>
      <c r="U97" s="52"/>
    </row>
    <row r="98" spans="2:21" ht="13.5">
      <c r="B98" s="23">
        <v>90</v>
      </c>
      <c r="C98" s="24">
        <f t="shared" si="8"/>
      </c>
      <c r="D98" s="24"/>
      <c r="E98" s="23"/>
      <c r="F98" s="25"/>
      <c r="G98" s="23" t="s">
        <v>34</v>
      </c>
      <c r="H98" s="23"/>
      <c r="I98" s="23"/>
      <c r="J98" s="23"/>
      <c r="K98" s="24">
        <f t="shared" si="7"/>
      </c>
      <c r="L98" s="24"/>
      <c r="M98" s="47">
        <f t="shared" si="9"/>
      </c>
      <c r="N98" s="23"/>
      <c r="O98" s="25"/>
      <c r="P98" s="23"/>
      <c r="Q98" s="23"/>
      <c r="R98" s="51">
        <f t="shared" si="10"/>
      </c>
      <c r="S98" s="51"/>
      <c r="T98" s="52">
        <f t="shared" si="11"/>
      </c>
      <c r="U98" s="52"/>
    </row>
    <row r="99" spans="2:21" ht="13.5">
      <c r="B99" s="23">
        <v>91</v>
      </c>
      <c r="C99" s="24">
        <f t="shared" si="8"/>
      </c>
      <c r="D99" s="24"/>
      <c r="E99" s="23"/>
      <c r="F99" s="25"/>
      <c r="G99" s="23" t="s">
        <v>35</v>
      </c>
      <c r="H99" s="23"/>
      <c r="I99" s="23"/>
      <c r="J99" s="23"/>
      <c r="K99" s="24">
        <f t="shared" si="7"/>
      </c>
      <c r="L99" s="24"/>
      <c r="M99" s="47">
        <f t="shared" si="9"/>
      </c>
      <c r="N99" s="23"/>
      <c r="O99" s="25"/>
      <c r="P99" s="23"/>
      <c r="Q99" s="23"/>
      <c r="R99" s="51">
        <f t="shared" si="10"/>
      </c>
      <c r="S99" s="51"/>
      <c r="T99" s="52">
        <f t="shared" si="11"/>
      </c>
      <c r="U99" s="52"/>
    </row>
    <row r="100" spans="2:21" ht="13.5">
      <c r="B100" s="23">
        <v>92</v>
      </c>
      <c r="C100" s="24">
        <f t="shared" si="8"/>
      </c>
      <c r="D100" s="24"/>
      <c r="E100" s="23"/>
      <c r="F100" s="25"/>
      <c r="G100" s="23" t="s">
        <v>35</v>
      </c>
      <c r="H100" s="23"/>
      <c r="I100" s="23"/>
      <c r="J100" s="23"/>
      <c r="K100" s="24">
        <f t="shared" si="7"/>
      </c>
      <c r="L100" s="24"/>
      <c r="M100" s="47">
        <f t="shared" si="9"/>
      </c>
      <c r="N100" s="23"/>
      <c r="O100" s="25"/>
      <c r="P100" s="23"/>
      <c r="Q100" s="23"/>
      <c r="R100" s="51">
        <f t="shared" si="10"/>
      </c>
      <c r="S100" s="51"/>
      <c r="T100" s="52">
        <f t="shared" si="11"/>
      </c>
      <c r="U100" s="52"/>
    </row>
    <row r="101" spans="2:21" ht="13.5">
      <c r="B101" s="23">
        <v>93</v>
      </c>
      <c r="C101" s="24">
        <f t="shared" si="8"/>
      </c>
      <c r="D101" s="24"/>
      <c r="E101" s="23"/>
      <c r="F101" s="25"/>
      <c r="G101" s="23" t="s">
        <v>34</v>
      </c>
      <c r="H101" s="23"/>
      <c r="I101" s="23"/>
      <c r="J101" s="23"/>
      <c r="K101" s="24">
        <f t="shared" si="7"/>
      </c>
      <c r="L101" s="24"/>
      <c r="M101" s="47">
        <f t="shared" si="9"/>
      </c>
      <c r="N101" s="23"/>
      <c r="O101" s="25"/>
      <c r="P101" s="23"/>
      <c r="Q101" s="23"/>
      <c r="R101" s="51">
        <f t="shared" si="10"/>
      </c>
      <c r="S101" s="51"/>
      <c r="T101" s="52">
        <f t="shared" si="11"/>
      </c>
      <c r="U101" s="52"/>
    </row>
    <row r="102" spans="2:21" ht="13.5">
      <c r="B102" s="23">
        <v>94</v>
      </c>
      <c r="C102" s="24">
        <f t="shared" si="8"/>
      </c>
      <c r="D102" s="24"/>
      <c r="E102" s="23"/>
      <c r="F102" s="25"/>
      <c r="G102" s="23" t="s">
        <v>34</v>
      </c>
      <c r="H102" s="23"/>
      <c r="I102" s="23"/>
      <c r="J102" s="23"/>
      <c r="K102" s="24">
        <f t="shared" si="7"/>
      </c>
      <c r="L102" s="24"/>
      <c r="M102" s="47">
        <f t="shared" si="9"/>
      </c>
      <c r="N102" s="23"/>
      <c r="O102" s="25"/>
      <c r="P102" s="23"/>
      <c r="Q102" s="23"/>
      <c r="R102" s="51">
        <f t="shared" si="10"/>
      </c>
      <c r="S102" s="51"/>
      <c r="T102" s="52">
        <f t="shared" si="11"/>
      </c>
      <c r="U102" s="52"/>
    </row>
    <row r="103" spans="2:21" ht="13.5">
      <c r="B103" s="23">
        <v>95</v>
      </c>
      <c r="C103" s="24">
        <f t="shared" si="8"/>
      </c>
      <c r="D103" s="24"/>
      <c r="E103" s="23"/>
      <c r="F103" s="25"/>
      <c r="G103" s="23" t="s">
        <v>34</v>
      </c>
      <c r="H103" s="23"/>
      <c r="I103" s="23"/>
      <c r="J103" s="23"/>
      <c r="K103" s="24">
        <f t="shared" si="7"/>
      </c>
      <c r="L103" s="24"/>
      <c r="M103" s="47">
        <f t="shared" si="9"/>
      </c>
      <c r="N103" s="23"/>
      <c r="O103" s="25"/>
      <c r="P103" s="23"/>
      <c r="Q103" s="23"/>
      <c r="R103" s="51">
        <f t="shared" si="10"/>
      </c>
      <c r="S103" s="51"/>
      <c r="T103" s="52">
        <f t="shared" si="11"/>
      </c>
      <c r="U103" s="52"/>
    </row>
    <row r="104" spans="2:21" ht="13.5">
      <c r="B104" s="23">
        <v>96</v>
      </c>
      <c r="C104" s="24">
        <f t="shared" si="8"/>
      </c>
      <c r="D104" s="24"/>
      <c r="E104" s="23"/>
      <c r="F104" s="25"/>
      <c r="G104" s="23" t="s">
        <v>35</v>
      </c>
      <c r="H104" s="23"/>
      <c r="I104" s="23"/>
      <c r="J104" s="23"/>
      <c r="K104" s="24">
        <f t="shared" si="7"/>
      </c>
      <c r="L104" s="24"/>
      <c r="M104" s="47">
        <f t="shared" si="9"/>
      </c>
      <c r="N104" s="23"/>
      <c r="O104" s="25"/>
      <c r="P104" s="23"/>
      <c r="Q104" s="23"/>
      <c r="R104" s="51">
        <f t="shared" si="10"/>
      </c>
      <c r="S104" s="51"/>
      <c r="T104" s="52">
        <f t="shared" si="11"/>
      </c>
      <c r="U104" s="52"/>
    </row>
    <row r="105" spans="2:21" ht="13.5">
      <c r="B105" s="23">
        <v>97</v>
      </c>
      <c r="C105" s="24">
        <f t="shared" si="8"/>
      </c>
      <c r="D105" s="24"/>
      <c r="E105" s="23"/>
      <c r="F105" s="25"/>
      <c r="G105" s="23" t="s">
        <v>34</v>
      </c>
      <c r="H105" s="23"/>
      <c r="I105" s="23"/>
      <c r="J105" s="23"/>
      <c r="K105" s="24">
        <f t="shared" si="7"/>
      </c>
      <c r="L105" s="24"/>
      <c r="M105" s="47">
        <f t="shared" si="9"/>
      </c>
      <c r="N105" s="23"/>
      <c r="O105" s="25"/>
      <c r="P105" s="23"/>
      <c r="Q105" s="23"/>
      <c r="R105" s="51">
        <f t="shared" si="10"/>
      </c>
      <c r="S105" s="51"/>
      <c r="T105" s="52">
        <f t="shared" si="11"/>
      </c>
      <c r="U105" s="52"/>
    </row>
    <row r="106" spans="2:21" ht="13.5">
      <c r="B106" s="23">
        <v>98</v>
      </c>
      <c r="C106" s="24">
        <f t="shared" si="8"/>
      </c>
      <c r="D106" s="24"/>
      <c r="E106" s="23"/>
      <c r="F106" s="25"/>
      <c r="G106" s="23" t="s">
        <v>35</v>
      </c>
      <c r="H106" s="23"/>
      <c r="I106" s="23"/>
      <c r="J106" s="23"/>
      <c r="K106" s="24">
        <f t="shared" si="7"/>
      </c>
      <c r="L106" s="24"/>
      <c r="M106" s="47">
        <f t="shared" si="9"/>
      </c>
      <c r="N106" s="23"/>
      <c r="O106" s="25"/>
      <c r="P106" s="23"/>
      <c r="Q106" s="23"/>
      <c r="R106" s="51">
        <f t="shared" si="10"/>
      </c>
      <c r="S106" s="51"/>
      <c r="T106" s="52">
        <f t="shared" si="11"/>
      </c>
      <c r="U106" s="52"/>
    </row>
    <row r="107" spans="2:21" ht="13.5">
      <c r="B107" s="23">
        <v>99</v>
      </c>
      <c r="C107" s="24">
        <f t="shared" si="8"/>
      </c>
      <c r="D107" s="24"/>
      <c r="E107" s="23"/>
      <c r="F107" s="25"/>
      <c r="G107" s="23" t="s">
        <v>35</v>
      </c>
      <c r="H107" s="23"/>
      <c r="I107" s="23"/>
      <c r="J107" s="23"/>
      <c r="K107" s="24">
        <f t="shared" si="7"/>
      </c>
      <c r="L107" s="24"/>
      <c r="M107" s="47">
        <f t="shared" si="9"/>
      </c>
      <c r="N107" s="23"/>
      <c r="O107" s="25"/>
      <c r="P107" s="23"/>
      <c r="Q107" s="23"/>
      <c r="R107" s="51">
        <f t="shared" si="10"/>
      </c>
      <c r="S107" s="51"/>
      <c r="T107" s="52">
        <f t="shared" si="11"/>
      </c>
      <c r="U107" s="52"/>
    </row>
    <row r="108" spans="2:21" ht="13.5">
      <c r="B108" s="23">
        <v>100</v>
      </c>
      <c r="C108" s="24">
        <f t="shared" si="8"/>
      </c>
      <c r="D108" s="24"/>
      <c r="E108" s="23"/>
      <c r="F108" s="25"/>
      <c r="G108" s="23" t="s">
        <v>34</v>
      </c>
      <c r="H108" s="23"/>
      <c r="I108" s="23"/>
      <c r="J108" s="23"/>
      <c r="K108" s="24">
        <f t="shared" si="7"/>
      </c>
      <c r="L108" s="24"/>
      <c r="M108" s="47">
        <f t="shared" si="9"/>
      </c>
      <c r="N108" s="23"/>
      <c r="O108" s="25"/>
      <c r="P108" s="23"/>
      <c r="Q108" s="23"/>
      <c r="R108" s="51">
        <f t="shared" si="10"/>
      </c>
      <c r="S108" s="51"/>
      <c r="T108" s="52">
        <f t="shared" si="11"/>
      </c>
      <c r="U108" s="52"/>
    </row>
    <row r="109" spans="2:18" ht="13.5"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</row>
  </sheetData>
  <sheetProtection/>
  <mergeCells count="635">
    <mergeCell ref="B2:C2"/>
    <mergeCell ref="D2:E2"/>
    <mergeCell ref="F2:G2"/>
    <mergeCell ref="H2:I2"/>
    <mergeCell ref="J2:K2"/>
    <mergeCell ref="L2:M2"/>
    <mergeCell ref="N2:O2"/>
    <mergeCell ref="P2:Q2"/>
    <mergeCell ref="B3:C3"/>
    <mergeCell ref="D3:I3"/>
    <mergeCell ref="J3:K3"/>
    <mergeCell ref="L3:Q3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E7:I7"/>
    <mergeCell ref="J7:L7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  <mergeCell ref="B7:B8"/>
    <mergeCell ref="M7:M8"/>
    <mergeCell ref="C7:D8"/>
  </mergeCells>
  <conditionalFormatting sqref="G9:G108">
    <cfRule type="cellIs" priority="1" dxfId="0" operator="equal" stopIfTrue="1">
      <formula>"買"</formula>
    </cfRule>
    <cfRule type="cellIs" priority="2" dxfId="1" operator="equal" stopIfTrue="1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6993055555555555" right="0.6993055555555555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99"/>
  <sheetViews>
    <sheetView tabSelected="1" workbookViewId="0" topLeftCell="A198">
      <selection activeCell="A166" sqref="A166"/>
    </sheetView>
  </sheetViews>
  <sheetFormatPr defaultColWidth="9.00390625" defaultRowHeight="13.5"/>
  <cols>
    <col min="1" max="1" width="7.50390625" style="83" customWidth="1"/>
    <col min="2" max="2" width="8.125" style="0" customWidth="1"/>
  </cols>
  <sheetData>
    <row r="1" ht="14.25">
      <c r="A1" s="83" t="s">
        <v>36</v>
      </c>
    </row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4" ht="14.25">
      <c r="A34" s="83" t="s">
        <v>37</v>
      </c>
    </row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7" ht="14.25">
      <c r="A67" s="83" t="s">
        <v>38</v>
      </c>
    </row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100" ht="14.25">
      <c r="A100" s="83" t="s">
        <v>39</v>
      </c>
    </row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0" ht="14.25"/>
    <row r="131" ht="14.25"/>
    <row r="133" ht="14.25">
      <c r="A133" s="83" t="s">
        <v>40</v>
      </c>
    </row>
    <row r="134" ht="14.25"/>
    <row r="135" ht="14.25"/>
    <row r="136" ht="14.25"/>
    <row r="137" ht="14.25"/>
    <row r="138" ht="14.25"/>
    <row r="139" ht="14.25"/>
    <row r="140" ht="14.25"/>
    <row r="141" ht="14.25"/>
    <row r="142" ht="14.25"/>
    <row r="143" ht="14.25"/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  <row r="163" ht="14.25"/>
    <row r="166" ht="14.25">
      <c r="A166" s="83" t="s">
        <v>41</v>
      </c>
    </row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3" ht="14.25"/>
    <row r="194" ht="14.25"/>
    <row r="195" ht="14.25"/>
    <row r="196" ht="14.25"/>
    <row r="197" ht="14.25"/>
    <row r="199" ht="14.25">
      <c r="A199" s="83" t="s">
        <v>42</v>
      </c>
    </row>
  </sheetData>
  <sheetProtection/>
  <printOptions/>
  <pageMargins left="0.6993055555555555" right="0.6993055555555555" top="0.75" bottom="0.75" header="0.3" footer="0.3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="145" zoomScaleNormal="145" zoomScaleSheetLayoutView="100" workbookViewId="0" topLeftCell="A11">
      <selection activeCell="A12" sqref="A12:J19"/>
    </sheetView>
  </sheetViews>
  <sheetFormatPr defaultColWidth="9.00390625" defaultRowHeight="13.5"/>
  <sheetData>
    <row r="1" ht="13.5">
      <c r="A1" t="s">
        <v>43</v>
      </c>
    </row>
    <row r="2" spans="1:10" ht="13.5">
      <c r="A2" s="78" t="s">
        <v>44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13.5">
      <c r="A3" s="79"/>
      <c r="B3" s="79"/>
      <c r="C3" s="79"/>
      <c r="D3" s="79"/>
      <c r="E3" s="79"/>
      <c r="F3" s="79"/>
      <c r="G3" s="79"/>
      <c r="H3" s="79"/>
      <c r="I3" s="79"/>
      <c r="J3" s="79"/>
    </row>
    <row r="4" spans="1:10" ht="13.5">
      <c r="A4" s="79"/>
      <c r="B4" s="79"/>
      <c r="C4" s="79"/>
      <c r="D4" s="79"/>
      <c r="E4" s="79"/>
      <c r="F4" s="79"/>
      <c r="G4" s="79"/>
      <c r="H4" s="79"/>
      <c r="I4" s="79"/>
      <c r="J4" s="79"/>
    </row>
    <row r="5" spans="1:10" ht="13.5">
      <c r="A5" s="79"/>
      <c r="B5" s="79"/>
      <c r="C5" s="79"/>
      <c r="D5" s="79"/>
      <c r="E5" s="79"/>
      <c r="F5" s="79"/>
      <c r="G5" s="79"/>
      <c r="H5" s="79"/>
      <c r="I5" s="79"/>
      <c r="J5" s="79"/>
    </row>
    <row r="6" spans="1:10" ht="13.5">
      <c r="A6" s="79"/>
      <c r="B6" s="79"/>
      <c r="C6" s="79"/>
      <c r="D6" s="79"/>
      <c r="E6" s="79"/>
      <c r="F6" s="79"/>
      <c r="G6" s="79"/>
      <c r="H6" s="79"/>
      <c r="I6" s="79"/>
      <c r="J6" s="79"/>
    </row>
    <row r="7" spans="1:10" ht="13.5">
      <c r="A7" s="79"/>
      <c r="B7" s="79"/>
      <c r="C7" s="79"/>
      <c r="D7" s="79"/>
      <c r="E7" s="79"/>
      <c r="F7" s="79"/>
      <c r="G7" s="79"/>
      <c r="H7" s="79"/>
      <c r="I7" s="79"/>
      <c r="J7" s="79"/>
    </row>
    <row r="8" spans="1:10" ht="13.5">
      <c r="A8" s="79"/>
      <c r="B8" s="79"/>
      <c r="C8" s="79"/>
      <c r="D8" s="79"/>
      <c r="E8" s="79"/>
      <c r="F8" s="79"/>
      <c r="G8" s="79"/>
      <c r="H8" s="79"/>
      <c r="I8" s="79"/>
      <c r="J8" s="79"/>
    </row>
    <row r="9" spans="1:10" ht="13.5">
      <c r="A9" s="79"/>
      <c r="B9" s="79"/>
      <c r="C9" s="79"/>
      <c r="D9" s="79"/>
      <c r="E9" s="79"/>
      <c r="F9" s="79"/>
      <c r="G9" s="79"/>
      <c r="H9" s="79"/>
      <c r="I9" s="79"/>
      <c r="J9" s="79"/>
    </row>
    <row r="11" ht="13.5">
      <c r="A11" t="s">
        <v>45</v>
      </c>
    </row>
    <row r="12" spans="1:10" ht="13.5">
      <c r="A12" s="80" t="s">
        <v>46</v>
      </c>
      <c r="B12" s="81"/>
      <c r="C12" s="81"/>
      <c r="D12" s="81"/>
      <c r="E12" s="81"/>
      <c r="F12" s="81"/>
      <c r="G12" s="81"/>
      <c r="H12" s="81"/>
      <c r="I12" s="81"/>
      <c r="J12" s="81"/>
    </row>
    <row r="13" spans="1:10" ht="13.5">
      <c r="A13" s="81"/>
      <c r="B13" s="81"/>
      <c r="C13" s="81"/>
      <c r="D13" s="81"/>
      <c r="E13" s="81"/>
      <c r="F13" s="81"/>
      <c r="G13" s="81"/>
      <c r="H13" s="81"/>
      <c r="I13" s="81"/>
      <c r="J13" s="81"/>
    </row>
    <row r="14" spans="1:10" ht="13.5">
      <c r="A14" s="81"/>
      <c r="B14" s="81"/>
      <c r="C14" s="81"/>
      <c r="D14" s="81"/>
      <c r="E14" s="81"/>
      <c r="F14" s="81"/>
      <c r="G14" s="81"/>
      <c r="H14" s="81"/>
      <c r="I14" s="81"/>
      <c r="J14" s="81"/>
    </row>
    <row r="15" spans="1:10" ht="13.5">
      <c r="A15" s="81"/>
      <c r="B15" s="81"/>
      <c r="C15" s="81"/>
      <c r="D15" s="81"/>
      <c r="E15" s="81"/>
      <c r="F15" s="81"/>
      <c r="G15" s="81"/>
      <c r="H15" s="81"/>
      <c r="I15" s="81"/>
      <c r="J15" s="81"/>
    </row>
    <row r="16" spans="1:10" ht="13.5">
      <c r="A16" s="81"/>
      <c r="B16" s="81"/>
      <c r="C16" s="81"/>
      <c r="D16" s="81"/>
      <c r="E16" s="81"/>
      <c r="F16" s="81"/>
      <c r="G16" s="81"/>
      <c r="H16" s="81"/>
      <c r="I16" s="81"/>
      <c r="J16" s="81"/>
    </row>
    <row r="17" spans="1:10" ht="13.5">
      <c r="A17" s="81"/>
      <c r="B17" s="81"/>
      <c r="C17" s="81"/>
      <c r="D17" s="81"/>
      <c r="E17" s="81"/>
      <c r="F17" s="81"/>
      <c r="G17" s="81"/>
      <c r="H17" s="81"/>
      <c r="I17" s="81"/>
      <c r="J17" s="81"/>
    </row>
    <row r="18" spans="1:10" ht="13.5">
      <c r="A18" s="81"/>
      <c r="B18" s="81"/>
      <c r="C18" s="81"/>
      <c r="D18" s="81"/>
      <c r="E18" s="81"/>
      <c r="F18" s="81"/>
      <c r="G18" s="81"/>
      <c r="H18" s="81"/>
      <c r="I18" s="81"/>
      <c r="J18" s="81"/>
    </row>
    <row r="19" spans="1:10" ht="13.5">
      <c r="A19" s="81"/>
      <c r="B19" s="81"/>
      <c r="C19" s="81"/>
      <c r="D19" s="81"/>
      <c r="E19" s="81"/>
      <c r="F19" s="81"/>
      <c r="G19" s="81"/>
      <c r="H19" s="81"/>
      <c r="I19" s="81"/>
      <c r="J19" s="81"/>
    </row>
    <row r="21" ht="13.5">
      <c r="A21" t="s">
        <v>47</v>
      </c>
    </row>
    <row r="22" spans="1:10" ht="13.5">
      <c r="A22" s="82" t="s">
        <v>48</v>
      </c>
      <c r="B22" s="82"/>
      <c r="C22" s="82"/>
      <c r="D22" s="82"/>
      <c r="E22" s="82"/>
      <c r="F22" s="82"/>
      <c r="G22" s="82"/>
      <c r="H22" s="82"/>
      <c r="I22" s="82"/>
      <c r="J22" s="82"/>
    </row>
    <row r="23" spans="1:10" ht="13.5">
      <c r="A23" s="82"/>
      <c r="B23" s="82"/>
      <c r="C23" s="82"/>
      <c r="D23" s="82"/>
      <c r="E23" s="82"/>
      <c r="F23" s="82"/>
      <c r="G23" s="82"/>
      <c r="H23" s="82"/>
      <c r="I23" s="82"/>
      <c r="J23" s="82"/>
    </row>
    <row r="24" spans="1:10" ht="13.5">
      <c r="A24" s="82"/>
      <c r="B24" s="82"/>
      <c r="C24" s="82"/>
      <c r="D24" s="82"/>
      <c r="E24" s="82"/>
      <c r="F24" s="82"/>
      <c r="G24" s="82"/>
      <c r="H24" s="82"/>
      <c r="I24" s="82"/>
      <c r="J24" s="82"/>
    </row>
    <row r="25" spans="1:10" ht="13.5">
      <c r="A25" s="82"/>
      <c r="B25" s="82"/>
      <c r="C25" s="82"/>
      <c r="D25" s="82"/>
      <c r="E25" s="82"/>
      <c r="F25" s="82"/>
      <c r="G25" s="82"/>
      <c r="H25" s="82"/>
      <c r="I25" s="82"/>
      <c r="J25" s="82"/>
    </row>
    <row r="26" spans="1:10" ht="13.5">
      <c r="A26" s="82"/>
      <c r="B26" s="82"/>
      <c r="C26" s="82"/>
      <c r="D26" s="82"/>
      <c r="E26" s="82"/>
      <c r="F26" s="82"/>
      <c r="G26" s="82"/>
      <c r="H26" s="82"/>
      <c r="I26" s="82"/>
      <c r="J26" s="82"/>
    </row>
    <row r="27" spans="1:10" ht="13.5">
      <c r="A27" s="82"/>
      <c r="B27" s="82"/>
      <c r="C27" s="82"/>
      <c r="D27" s="82"/>
      <c r="E27" s="82"/>
      <c r="F27" s="82"/>
      <c r="G27" s="82"/>
      <c r="H27" s="82"/>
      <c r="I27" s="82"/>
      <c r="J27" s="82"/>
    </row>
    <row r="28" spans="1:10" ht="13.5">
      <c r="A28" s="82"/>
      <c r="B28" s="82"/>
      <c r="C28" s="82"/>
      <c r="D28" s="82"/>
      <c r="E28" s="82"/>
      <c r="F28" s="82"/>
      <c r="G28" s="82"/>
      <c r="H28" s="82"/>
      <c r="I28" s="82"/>
      <c r="J28" s="82"/>
    </row>
    <row r="29" spans="1:10" ht="13.5">
      <c r="A29" s="82"/>
      <c r="B29" s="82"/>
      <c r="C29" s="82"/>
      <c r="D29" s="82"/>
      <c r="E29" s="82"/>
      <c r="F29" s="82"/>
      <c r="G29" s="82"/>
      <c r="H29" s="82"/>
      <c r="I29" s="82"/>
      <c r="J29" s="82"/>
    </row>
  </sheetData>
  <sheetProtection/>
  <mergeCells count="3">
    <mergeCell ref="A2:J9"/>
    <mergeCell ref="A12:J19"/>
    <mergeCell ref="A22:J29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K16"/>
  <sheetViews>
    <sheetView zoomScaleSheetLayoutView="100" workbookViewId="0" topLeftCell="A1">
      <selection activeCell="K4" sqref="K4"/>
    </sheetView>
  </sheetViews>
  <sheetFormatPr defaultColWidth="8.875" defaultRowHeight="13.5"/>
  <cols>
    <col min="1" max="1" width="4.00390625" style="53" customWidth="1"/>
    <col min="2" max="2" width="13.25390625" style="54" customWidth="1"/>
    <col min="3" max="3" width="15.75390625" style="55" customWidth="1"/>
    <col min="4" max="4" width="13.00390625" style="55" customWidth="1"/>
    <col min="5" max="5" width="15.875" style="56" customWidth="1"/>
    <col min="6" max="6" width="10.375" style="55" customWidth="1"/>
    <col min="7" max="7" width="15.875" style="56" customWidth="1"/>
    <col min="8" max="8" width="15.875" style="55" customWidth="1"/>
    <col min="9" max="9" width="15.875" style="56" customWidth="1"/>
    <col min="10" max="10" width="12.50390625" style="53" customWidth="1"/>
    <col min="11" max="16384" width="8.875" style="53" customWidth="1"/>
  </cols>
  <sheetData>
    <row r="2" spans="2:3" ht="17.25">
      <c r="B2" s="57" t="s">
        <v>49</v>
      </c>
      <c r="C2" s="53"/>
    </row>
    <row r="4" spans="2:11" ht="17.25">
      <c r="B4" s="58" t="s">
        <v>50</v>
      </c>
      <c r="C4" s="58" t="s">
        <v>0</v>
      </c>
      <c r="D4" s="58" t="s">
        <v>51</v>
      </c>
      <c r="E4" s="59" t="s">
        <v>52</v>
      </c>
      <c r="F4" s="58" t="s">
        <v>53</v>
      </c>
      <c r="G4" s="59" t="s">
        <v>52</v>
      </c>
      <c r="H4" s="58" t="s">
        <v>54</v>
      </c>
      <c r="I4" s="59" t="s">
        <v>52</v>
      </c>
      <c r="J4" s="53" t="s">
        <v>55</v>
      </c>
      <c r="K4" s="76" t="s">
        <v>56</v>
      </c>
    </row>
    <row r="5" spans="1:11" ht="17.25">
      <c r="A5" s="53">
        <v>1</v>
      </c>
      <c r="B5" s="60" t="s">
        <v>7</v>
      </c>
      <c r="C5" s="61" t="s">
        <v>57</v>
      </c>
      <c r="D5" s="61"/>
      <c r="E5" s="62"/>
      <c r="F5" s="61">
        <v>20</v>
      </c>
      <c r="G5" s="62">
        <v>42544</v>
      </c>
      <c r="H5" s="61"/>
      <c r="I5" s="62"/>
      <c r="J5" s="77">
        <f>F5/2</f>
        <v>10</v>
      </c>
      <c r="K5" s="53">
        <v>6.5</v>
      </c>
    </row>
    <row r="6" spans="1:11" ht="17.25">
      <c r="A6" s="53">
        <v>2</v>
      </c>
      <c r="B6" s="60" t="s">
        <v>7</v>
      </c>
      <c r="C6" s="61" t="s">
        <v>58</v>
      </c>
      <c r="D6" s="61"/>
      <c r="E6" s="62"/>
      <c r="F6" s="61">
        <v>34</v>
      </c>
      <c r="G6" s="62">
        <v>42546</v>
      </c>
      <c r="H6" s="61"/>
      <c r="I6" s="63"/>
      <c r="J6" s="77">
        <f aca="true" t="shared" si="0" ref="J6:J10">34/6.5</f>
        <v>5.230769230769231</v>
      </c>
      <c r="K6" s="53">
        <v>6.5</v>
      </c>
    </row>
    <row r="7" spans="1:11" ht="17.25">
      <c r="A7" s="53">
        <v>3</v>
      </c>
      <c r="B7" s="60" t="s">
        <v>7</v>
      </c>
      <c r="C7" s="61" t="s">
        <v>59</v>
      </c>
      <c r="D7" s="61"/>
      <c r="E7" s="63"/>
      <c r="F7" s="61">
        <v>34</v>
      </c>
      <c r="G7" s="62">
        <v>42546</v>
      </c>
      <c r="H7" s="61"/>
      <c r="I7" s="63"/>
      <c r="J7" s="77">
        <f t="shared" si="0"/>
        <v>5.230769230769231</v>
      </c>
      <c r="K7" s="53">
        <v>6.5</v>
      </c>
    </row>
    <row r="8" spans="1:11" ht="17.25">
      <c r="A8" s="53">
        <v>4</v>
      </c>
      <c r="B8" s="60" t="s">
        <v>7</v>
      </c>
      <c r="C8" s="61" t="s">
        <v>60</v>
      </c>
      <c r="D8" s="61"/>
      <c r="E8" s="63"/>
      <c r="F8" s="61">
        <v>13</v>
      </c>
      <c r="G8" s="62">
        <v>42546</v>
      </c>
      <c r="H8" s="61"/>
      <c r="I8" s="63"/>
      <c r="J8" s="77">
        <f>13/2</f>
        <v>6.5</v>
      </c>
      <c r="K8" s="53">
        <v>2</v>
      </c>
    </row>
    <row r="9" spans="1:11" ht="17.25">
      <c r="A9" s="53">
        <v>5</v>
      </c>
      <c r="B9" s="60" t="s">
        <v>7</v>
      </c>
      <c r="C9" s="61" t="s">
        <v>61</v>
      </c>
      <c r="D9" s="61"/>
      <c r="E9" s="63"/>
      <c r="F9" s="61">
        <v>19</v>
      </c>
      <c r="G9" s="62">
        <v>42546</v>
      </c>
      <c r="H9" s="61"/>
      <c r="I9" s="63"/>
      <c r="J9" s="77">
        <f>19/2</f>
        <v>9.5</v>
      </c>
      <c r="K9" s="53">
        <v>2</v>
      </c>
    </row>
    <row r="10" spans="1:11" ht="17.25">
      <c r="A10" s="53">
        <v>6</v>
      </c>
      <c r="B10" s="60" t="s">
        <v>7</v>
      </c>
      <c r="C10" s="61" t="s">
        <v>62</v>
      </c>
      <c r="D10" s="61"/>
      <c r="E10" s="63"/>
      <c r="F10" s="61">
        <v>34</v>
      </c>
      <c r="G10" s="62">
        <v>42547</v>
      </c>
      <c r="H10" s="61"/>
      <c r="I10" s="63"/>
      <c r="J10" s="77">
        <f t="shared" si="0"/>
        <v>5.230769230769231</v>
      </c>
      <c r="K10" s="53">
        <v>6.5</v>
      </c>
    </row>
    <row r="11" spans="1:11" ht="17.25">
      <c r="A11" s="53">
        <v>7</v>
      </c>
      <c r="B11" s="60" t="s">
        <v>7</v>
      </c>
      <c r="C11" s="61" t="s">
        <v>63</v>
      </c>
      <c r="D11" s="61"/>
      <c r="E11" s="63"/>
      <c r="F11" s="61">
        <v>10</v>
      </c>
      <c r="G11" s="62">
        <v>42548</v>
      </c>
      <c r="H11" s="61"/>
      <c r="I11" s="63"/>
      <c r="J11" s="77">
        <f>10/2</f>
        <v>5</v>
      </c>
      <c r="K11" s="53">
        <v>2</v>
      </c>
    </row>
    <row r="12" spans="1:11" ht="17.25">
      <c r="A12" s="53">
        <v>8</v>
      </c>
      <c r="B12" s="64" t="s">
        <v>64</v>
      </c>
      <c r="C12" s="65" t="s">
        <v>65</v>
      </c>
      <c r="D12" s="65"/>
      <c r="E12" s="66"/>
      <c r="F12" s="65">
        <v>12</v>
      </c>
      <c r="G12" s="67">
        <v>42549</v>
      </c>
      <c r="H12" s="65"/>
      <c r="I12" s="66"/>
      <c r="J12" s="53">
        <f>12/2</f>
        <v>6</v>
      </c>
      <c r="K12" s="53">
        <v>2</v>
      </c>
    </row>
    <row r="13" spans="1:11" ht="17.25">
      <c r="A13" s="53">
        <v>9</v>
      </c>
      <c r="B13" s="68" t="s">
        <v>64</v>
      </c>
      <c r="C13" s="69" t="s">
        <v>66</v>
      </c>
      <c r="D13" s="69"/>
      <c r="E13" s="70"/>
      <c r="F13" s="69">
        <v>9</v>
      </c>
      <c r="G13" s="71">
        <v>42551</v>
      </c>
      <c r="H13" s="69"/>
      <c r="I13" s="70"/>
      <c r="J13" s="53">
        <f>9/2</f>
        <v>4.5</v>
      </c>
      <c r="K13" s="53">
        <v>2</v>
      </c>
    </row>
    <row r="14" spans="1:11" ht="17.25">
      <c r="A14" s="53">
        <v>10</v>
      </c>
      <c r="B14" s="68" t="s">
        <v>7</v>
      </c>
      <c r="C14" s="69" t="s">
        <v>67</v>
      </c>
      <c r="D14" s="69"/>
      <c r="E14" s="70"/>
      <c r="F14" s="69">
        <v>2</v>
      </c>
      <c r="G14" s="71">
        <v>42552</v>
      </c>
      <c r="H14" s="69"/>
      <c r="I14" s="70"/>
      <c r="J14" s="53">
        <v>1</v>
      </c>
      <c r="K14" s="53">
        <v>2</v>
      </c>
    </row>
    <row r="15" spans="1:11" ht="17.25">
      <c r="A15" s="53">
        <v>11</v>
      </c>
      <c r="B15" s="72" t="s">
        <v>7</v>
      </c>
      <c r="C15" s="73" t="s">
        <v>1</v>
      </c>
      <c r="D15" s="73"/>
      <c r="E15" s="74"/>
      <c r="F15" s="73">
        <v>7</v>
      </c>
      <c r="G15" s="75">
        <v>42554</v>
      </c>
      <c r="H15" s="73"/>
      <c r="I15" s="74"/>
      <c r="J15" s="53">
        <f>F15/K15</f>
        <v>3.5</v>
      </c>
      <c r="K15" s="53">
        <v>2</v>
      </c>
    </row>
    <row r="16" ht="17.25">
      <c r="J16" s="77">
        <f>SUM(J5:J15)</f>
        <v>61.69230769230769</v>
      </c>
    </row>
    <row r="18" ht="13.5"/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U109"/>
  <sheetViews>
    <sheetView zoomScale="115" zoomScaleNormal="115" workbookViewId="0" topLeftCell="A1">
      <pane ySplit="8" topLeftCell="A9" activePane="bottomLeft" state="frozen"/>
      <selection pane="bottomLeft" activeCell="R19" sqref="R19:S19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10.875" style="1" bestFit="1" customWidth="1"/>
  </cols>
  <sheetData>
    <row r="2" spans="2:20" ht="13.5">
      <c r="B2" s="2" t="s">
        <v>0</v>
      </c>
      <c r="C2" s="2"/>
      <c r="D2" s="3"/>
      <c r="E2" s="3"/>
      <c r="F2" s="2" t="s">
        <v>2</v>
      </c>
      <c r="G2" s="2"/>
      <c r="H2" s="3" t="s">
        <v>51</v>
      </c>
      <c r="I2" s="3"/>
      <c r="J2" s="2" t="s">
        <v>4</v>
      </c>
      <c r="K2" s="2"/>
      <c r="L2" s="26">
        <f>C9</f>
        <v>1000000</v>
      </c>
      <c r="M2" s="3"/>
      <c r="N2" s="2" t="s">
        <v>5</v>
      </c>
      <c r="O2" s="2"/>
      <c r="P2" s="26" t="e">
        <f>C108+R108</f>
        <v>#VALUE!</v>
      </c>
      <c r="Q2" s="3"/>
      <c r="R2" s="48"/>
      <c r="S2" s="48"/>
      <c r="T2" s="48"/>
    </row>
    <row r="3" spans="2:19" ht="57" customHeight="1">
      <c r="B3" s="2" t="s">
        <v>6</v>
      </c>
      <c r="C3" s="2"/>
      <c r="D3" s="4" t="s">
        <v>68</v>
      </c>
      <c r="E3" s="4"/>
      <c r="F3" s="4"/>
      <c r="G3" s="4"/>
      <c r="H3" s="4"/>
      <c r="I3" s="4"/>
      <c r="J3" s="2" t="s">
        <v>8</v>
      </c>
      <c r="K3" s="2"/>
      <c r="L3" s="4" t="s">
        <v>9</v>
      </c>
      <c r="M3" s="27"/>
      <c r="N3" s="27"/>
      <c r="O3" s="27"/>
      <c r="P3" s="27"/>
      <c r="Q3" s="27"/>
      <c r="R3" s="48"/>
      <c r="S3" s="48"/>
    </row>
    <row r="4" spans="2:20" ht="13.5">
      <c r="B4" s="2" t="s">
        <v>10</v>
      </c>
      <c r="C4" s="2"/>
      <c r="D4" s="5">
        <f>SUM($R$9:$S$993)</f>
        <v>153684.21052631587</v>
      </c>
      <c r="E4" s="5"/>
      <c r="F4" s="2" t="s">
        <v>11</v>
      </c>
      <c r="G4" s="2"/>
      <c r="H4" s="6">
        <f>SUM($T$9:$U$108)</f>
        <v>292.00000000000017</v>
      </c>
      <c r="I4" s="3"/>
      <c r="J4" s="18" t="s">
        <v>12</v>
      </c>
      <c r="K4" s="18"/>
      <c r="L4" s="26">
        <f>MAX($C$9:$D$990)-C9</f>
        <v>153684.21052631596</v>
      </c>
      <c r="M4" s="26"/>
      <c r="N4" s="18" t="s">
        <v>13</v>
      </c>
      <c r="O4" s="18"/>
      <c r="P4" s="5">
        <f>MIN($C$9:$D$990)-C9</f>
        <v>0</v>
      </c>
      <c r="Q4" s="5"/>
      <c r="R4" s="48"/>
      <c r="S4" s="48"/>
      <c r="T4" s="48"/>
    </row>
    <row r="5" spans="2:20" ht="13.5">
      <c r="B5" s="7" t="s">
        <v>14</v>
      </c>
      <c r="C5" s="3">
        <f>COUNTIF($R$9:$R$990,"&gt;0")</f>
        <v>1</v>
      </c>
      <c r="D5" s="2" t="s">
        <v>15</v>
      </c>
      <c r="E5" s="8">
        <f>COUNTIF($R$9:$R$990,"&lt;0")</f>
        <v>0</v>
      </c>
      <c r="F5" s="2" t="s">
        <v>16</v>
      </c>
      <c r="G5" s="3">
        <f>COUNTIF($R$9:$R$990,"=0")</f>
        <v>0</v>
      </c>
      <c r="H5" s="2" t="s">
        <v>17</v>
      </c>
      <c r="I5" s="28">
        <f>C5/SUM(C5,E5,G5)</f>
        <v>1</v>
      </c>
      <c r="J5" s="7" t="s">
        <v>18</v>
      </c>
      <c r="K5" s="2"/>
      <c r="L5" s="29"/>
      <c r="M5" s="30"/>
      <c r="N5" s="31" t="s">
        <v>19</v>
      </c>
      <c r="O5" s="32"/>
      <c r="P5" s="29"/>
      <c r="Q5" s="30"/>
      <c r="R5" s="48"/>
      <c r="S5" s="48"/>
      <c r="T5" s="48"/>
    </row>
    <row r="6" spans="2:20" ht="13.5">
      <c r="B6" s="9"/>
      <c r="C6" s="10"/>
      <c r="D6" s="11"/>
      <c r="E6" s="12"/>
      <c r="F6" s="9"/>
      <c r="G6" s="12"/>
      <c r="H6" s="9"/>
      <c r="I6" s="33"/>
      <c r="J6" s="9"/>
      <c r="K6" s="9"/>
      <c r="L6" s="12"/>
      <c r="M6" s="12"/>
      <c r="N6" s="34"/>
      <c r="O6" s="34"/>
      <c r="P6" s="35"/>
      <c r="Q6" s="30"/>
      <c r="R6" s="48"/>
      <c r="S6" s="48"/>
      <c r="T6" s="48"/>
    </row>
    <row r="7" spans="2:21" ht="13.5">
      <c r="B7" s="13" t="s">
        <v>20</v>
      </c>
      <c r="C7" s="14" t="s">
        <v>21</v>
      </c>
      <c r="D7" s="15"/>
      <c r="E7" s="16" t="s">
        <v>22</v>
      </c>
      <c r="F7" s="17"/>
      <c r="G7" s="17"/>
      <c r="H7" s="17"/>
      <c r="I7" s="36"/>
      <c r="J7" s="37" t="s">
        <v>23</v>
      </c>
      <c r="K7" s="38"/>
      <c r="L7" s="39"/>
      <c r="M7" s="40" t="s">
        <v>24</v>
      </c>
      <c r="N7" s="41" t="s">
        <v>25</v>
      </c>
      <c r="O7" s="42"/>
      <c r="P7" s="42"/>
      <c r="Q7" s="49"/>
      <c r="R7" s="50" t="s">
        <v>26</v>
      </c>
      <c r="S7" s="50"/>
      <c r="T7" s="50"/>
      <c r="U7" s="50"/>
    </row>
    <row r="8" spans="2:21" ht="13.5">
      <c r="B8" s="18"/>
      <c r="C8" s="19"/>
      <c r="D8" s="20"/>
      <c r="E8" s="21" t="s">
        <v>27</v>
      </c>
      <c r="F8" s="21" t="s">
        <v>28</v>
      </c>
      <c r="G8" s="21" t="s">
        <v>29</v>
      </c>
      <c r="H8" s="22" t="s">
        <v>30</v>
      </c>
      <c r="I8" s="36"/>
      <c r="J8" s="43" t="s">
        <v>31</v>
      </c>
      <c r="K8" s="44" t="s">
        <v>32</v>
      </c>
      <c r="L8" s="39"/>
      <c r="M8" s="40"/>
      <c r="N8" s="45" t="s">
        <v>27</v>
      </c>
      <c r="O8" s="45" t="s">
        <v>28</v>
      </c>
      <c r="P8" s="46" t="s">
        <v>30</v>
      </c>
      <c r="Q8" s="49"/>
      <c r="R8" s="50" t="s">
        <v>33</v>
      </c>
      <c r="S8" s="50"/>
      <c r="T8" s="50" t="s">
        <v>31</v>
      </c>
      <c r="U8" s="50"/>
    </row>
    <row r="9" spans="2:21" ht="13.5">
      <c r="B9" s="23">
        <v>1</v>
      </c>
      <c r="C9" s="24">
        <v>1000000</v>
      </c>
      <c r="D9" s="24"/>
      <c r="E9" s="23">
        <v>2001</v>
      </c>
      <c r="F9" s="25">
        <v>42111</v>
      </c>
      <c r="G9" s="23" t="s">
        <v>35</v>
      </c>
      <c r="H9" s="23">
        <v>105.33</v>
      </c>
      <c r="I9" s="23"/>
      <c r="J9" s="23">
        <v>57</v>
      </c>
      <c r="K9" s="24">
        <f aca="true" t="shared" si="0" ref="K9:K72">IF(F9="","",C9*0.03)</f>
        <v>30000</v>
      </c>
      <c r="L9" s="24"/>
      <c r="M9" s="47">
        <f>IF(J9="","",(K9/J9)/1000)</f>
        <v>0.5263157894736842</v>
      </c>
      <c r="N9" s="23">
        <v>2001</v>
      </c>
      <c r="O9" s="25">
        <v>42111</v>
      </c>
      <c r="P9" s="23">
        <v>108.25</v>
      </c>
      <c r="Q9" s="23"/>
      <c r="R9" s="51">
        <f>IF(O9="","",(IF(G9="売",H9-P9,P9-H9))*M9*100000)</f>
        <v>153684.21052631587</v>
      </c>
      <c r="S9" s="51"/>
      <c r="T9" s="52">
        <f>IF(O9="","",IF(R9&lt;0,J9*(-1),IF(G9="買",(P9-H9)*100,(H9-P9)*100)))</f>
        <v>292.00000000000017</v>
      </c>
      <c r="U9" s="52"/>
    </row>
    <row r="10" spans="2:21" ht="13.5">
      <c r="B10" s="23">
        <v>2</v>
      </c>
      <c r="C10" s="24">
        <f aca="true" t="shared" si="1" ref="C10:C73">IF(R9="","",C9+R9)</f>
        <v>1153684.210526316</v>
      </c>
      <c r="D10" s="24"/>
      <c r="E10" s="23"/>
      <c r="F10" s="25"/>
      <c r="G10" s="23" t="s">
        <v>35</v>
      </c>
      <c r="H10" s="23"/>
      <c r="I10" s="23"/>
      <c r="J10" s="23"/>
      <c r="K10" s="24">
        <f t="shared" si="0"/>
      </c>
      <c r="L10" s="24"/>
      <c r="M10" s="47">
        <f aca="true" t="shared" si="2" ref="M10:M73">IF(J10="","",(K10/J10)/1000)</f>
      </c>
      <c r="N10" s="23"/>
      <c r="O10" s="25"/>
      <c r="P10" s="23"/>
      <c r="Q10" s="23"/>
      <c r="R10" s="51">
        <f aca="true" t="shared" si="3" ref="R10:R73">IF(O10="","",(IF(G10="売",H10-P10,P10-H10))*M10*100000)</f>
      </c>
      <c r="S10" s="51"/>
      <c r="T10" s="52">
        <f aca="true" t="shared" si="4" ref="T10:T73">IF(O10="","",IF(R10&lt;0,J10*(-1),IF(G10="買",(P10-H10)*100,(H10-P10)*100)))</f>
      </c>
      <c r="U10" s="52"/>
    </row>
    <row r="11" spans="2:21" ht="13.5">
      <c r="B11" s="23">
        <v>3</v>
      </c>
      <c r="C11" s="24">
        <f t="shared" si="1"/>
      </c>
      <c r="D11" s="24"/>
      <c r="E11" s="23"/>
      <c r="F11" s="25"/>
      <c r="G11" s="23" t="s">
        <v>35</v>
      </c>
      <c r="H11" s="23"/>
      <c r="I11" s="23"/>
      <c r="J11" s="23"/>
      <c r="K11" s="24">
        <f t="shared" si="0"/>
      </c>
      <c r="L11" s="24"/>
      <c r="M11" s="47">
        <f t="shared" si="2"/>
      </c>
      <c r="N11" s="23"/>
      <c r="O11" s="25"/>
      <c r="P11" s="23"/>
      <c r="Q11" s="23"/>
      <c r="R11" s="51">
        <f t="shared" si="3"/>
      </c>
      <c r="S11" s="51"/>
      <c r="T11" s="52">
        <f t="shared" si="4"/>
      </c>
      <c r="U11" s="52"/>
    </row>
    <row r="12" spans="2:21" ht="13.5">
      <c r="B12" s="23">
        <v>4</v>
      </c>
      <c r="C12" s="24">
        <f t="shared" si="1"/>
      </c>
      <c r="D12" s="24"/>
      <c r="E12" s="23"/>
      <c r="F12" s="25"/>
      <c r="G12" s="23" t="s">
        <v>34</v>
      </c>
      <c r="H12" s="23"/>
      <c r="I12" s="23"/>
      <c r="J12" s="23"/>
      <c r="K12" s="24">
        <f t="shared" si="0"/>
      </c>
      <c r="L12" s="24"/>
      <c r="M12" s="47">
        <f t="shared" si="2"/>
      </c>
      <c r="N12" s="23"/>
      <c r="O12" s="25"/>
      <c r="P12" s="23"/>
      <c r="Q12" s="23"/>
      <c r="R12" s="51">
        <f t="shared" si="3"/>
      </c>
      <c r="S12" s="51"/>
      <c r="T12" s="52">
        <f t="shared" si="4"/>
      </c>
      <c r="U12" s="52"/>
    </row>
    <row r="13" spans="2:21" ht="13.5">
      <c r="B13" s="23">
        <v>5</v>
      </c>
      <c r="C13" s="24">
        <f t="shared" si="1"/>
      </c>
      <c r="D13" s="24"/>
      <c r="E13" s="23"/>
      <c r="F13" s="25"/>
      <c r="G13" s="23" t="s">
        <v>34</v>
      </c>
      <c r="H13" s="23"/>
      <c r="I13" s="23"/>
      <c r="J13" s="23"/>
      <c r="K13" s="24">
        <f t="shared" si="0"/>
      </c>
      <c r="L13" s="24"/>
      <c r="M13" s="47">
        <f t="shared" si="2"/>
      </c>
      <c r="N13" s="23"/>
      <c r="O13" s="25"/>
      <c r="P13" s="23"/>
      <c r="Q13" s="23"/>
      <c r="R13" s="51">
        <f t="shared" si="3"/>
      </c>
      <c r="S13" s="51"/>
      <c r="T13" s="52">
        <f t="shared" si="4"/>
      </c>
      <c r="U13" s="52"/>
    </row>
    <row r="14" spans="2:21" ht="13.5">
      <c r="B14" s="23">
        <v>6</v>
      </c>
      <c r="C14" s="24">
        <f t="shared" si="1"/>
      </c>
      <c r="D14" s="24"/>
      <c r="E14" s="23"/>
      <c r="F14" s="25"/>
      <c r="G14" s="23" t="s">
        <v>35</v>
      </c>
      <c r="H14" s="23"/>
      <c r="I14" s="23"/>
      <c r="J14" s="23"/>
      <c r="K14" s="24">
        <f t="shared" si="0"/>
      </c>
      <c r="L14" s="24"/>
      <c r="M14" s="47">
        <f t="shared" si="2"/>
      </c>
      <c r="N14" s="23"/>
      <c r="O14" s="25"/>
      <c r="P14" s="23"/>
      <c r="Q14" s="23"/>
      <c r="R14" s="51">
        <f t="shared" si="3"/>
      </c>
      <c r="S14" s="51"/>
      <c r="T14" s="52">
        <f t="shared" si="4"/>
      </c>
      <c r="U14" s="52"/>
    </row>
    <row r="15" spans="2:21" ht="13.5">
      <c r="B15" s="23">
        <v>7</v>
      </c>
      <c r="C15" s="24">
        <f t="shared" si="1"/>
      </c>
      <c r="D15" s="24"/>
      <c r="E15" s="23"/>
      <c r="F15" s="25"/>
      <c r="G15" s="23" t="s">
        <v>35</v>
      </c>
      <c r="H15" s="23"/>
      <c r="I15" s="23"/>
      <c r="J15" s="23"/>
      <c r="K15" s="24">
        <f t="shared" si="0"/>
      </c>
      <c r="L15" s="24"/>
      <c r="M15" s="47">
        <f t="shared" si="2"/>
      </c>
      <c r="N15" s="23"/>
      <c r="O15" s="25"/>
      <c r="P15" s="23"/>
      <c r="Q15" s="23"/>
      <c r="R15" s="51">
        <f t="shared" si="3"/>
      </c>
      <c r="S15" s="51"/>
      <c r="T15" s="52">
        <f t="shared" si="4"/>
      </c>
      <c r="U15" s="52"/>
    </row>
    <row r="16" spans="2:21" ht="13.5">
      <c r="B16" s="23">
        <v>8</v>
      </c>
      <c r="C16" s="24">
        <f t="shared" si="1"/>
      </c>
      <c r="D16" s="24"/>
      <c r="E16" s="23"/>
      <c r="F16" s="25"/>
      <c r="G16" s="23" t="s">
        <v>35</v>
      </c>
      <c r="H16" s="23"/>
      <c r="I16" s="23"/>
      <c r="J16" s="23"/>
      <c r="K16" s="24">
        <f t="shared" si="0"/>
      </c>
      <c r="L16" s="24"/>
      <c r="M16" s="47">
        <f t="shared" si="2"/>
      </c>
      <c r="N16" s="23"/>
      <c r="O16" s="25"/>
      <c r="P16" s="23"/>
      <c r="Q16" s="23"/>
      <c r="R16" s="51">
        <f t="shared" si="3"/>
      </c>
      <c r="S16" s="51"/>
      <c r="T16" s="52">
        <f t="shared" si="4"/>
      </c>
      <c r="U16" s="52"/>
    </row>
    <row r="17" spans="2:21" ht="13.5">
      <c r="B17" s="23">
        <v>9</v>
      </c>
      <c r="C17" s="24">
        <f t="shared" si="1"/>
      </c>
      <c r="D17" s="24"/>
      <c r="E17" s="23"/>
      <c r="F17" s="25"/>
      <c r="G17" s="23" t="s">
        <v>35</v>
      </c>
      <c r="H17" s="23"/>
      <c r="I17" s="23"/>
      <c r="J17" s="23"/>
      <c r="K17" s="24">
        <f t="shared" si="0"/>
      </c>
      <c r="L17" s="24"/>
      <c r="M17" s="47">
        <f t="shared" si="2"/>
      </c>
      <c r="N17" s="23"/>
      <c r="O17" s="25"/>
      <c r="P17" s="23"/>
      <c r="Q17" s="23"/>
      <c r="R17" s="51">
        <f t="shared" si="3"/>
      </c>
      <c r="S17" s="51"/>
      <c r="T17" s="52">
        <f t="shared" si="4"/>
      </c>
      <c r="U17" s="52"/>
    </row>
    <row r="18" spans="2:21" ht="13.5">
      <c r="B18" s="23">
        <v>10</v>
      </c>
      <c r="C18" s="24">
        <f t="shared" si="1"/>
      </c>
      <c r="D18" s="24"/>
      <c r="E18" s="23"/>
      <c r="F18" s="25"/>
      <c r="G18" s="23" t="s">
        <v>35</v>
      </c>
      <c r="H18" s="23"/>
      <c r="I18" s="23"/>
      <c r="J18" s="23"/>
      <c r="K18" s="24">
        <f t="shared" si="0"/>
      </c>
      <c r="L18" s="24"/>
      <c r="M18" s="47">
        <f t="shared" si="2"/>
      </c>
      <c r="N18" s="23"/>
      <c r="O18" s="25"/>
      <c r="P18" s="23"/>
      <c r="Q18" s="23"/>
      <c r="R18" s="51">
        <f t="shared" si="3"/>
      </c>
      <c r="S18" s="51"/>
      <c r="T18" s="52">
        <f t="shared" si="4"/>
      </c>
      <c r="U18" s="52"/>
    </row>
    <row r="19" spans="2:21" ht="13.5">
      <c r="B19" s="23">
        <v>11</v>
      </c>
      <c r="C19" s="24">
        <f t="shared" si="1"/>
      </c>
      <c r="D19" s="24"/>
      <c r="E19" s="23"/>
      <c r="F19" s="25"/>
      <c r="G19" s="23" t="s">
        <v>35</v>
      </c>
      <c r="H19" s="23"/>
      <c r="I19" s="23"/>
      <c r="J19" s="23"/>
      <c r="K19" s="24">
        <f t="shared" si="0"/>
      </c>
      <c r="L19" s="24"/>
      <c r="M19" s="47">
        <f t="shared" si="2"/>
      </c>
      <c r="N19" s="23"/>
      <c r="O19" s="25"/>
      <c r="P19" s="23"/>
      <c r="Q19" s="23"/>
      <c r="R19" s="51">
        <f t="shared" si="3"/>
      </c>
      <c r="S19" s="51"/>
      <c r="T19" s="52">
        <f t="shared" si="4"/>
      </c>
      <c r="U19" s="52"/>
    </row>
    <row r="20" spans="2:21" ht="13.5">
      <c r="B20" s="23">
        <v>12</v>
      </c>
      <c r="C20" s="24">
        <f t="shared" si="1"/>
      </c>
      <c r="D20" s="24"/>
      <c r="E20" s="23"/>
      <c r="F20" s="25"/>
      <c r="G20" s="23" t="s">
        <v>35</v>
      </c>
      <c r="H20" s="23"/>
      <c r="I20" s="23"/>
      <c r="J20" s="23"/>
      <c r="K20" s="24">
        <f t="shared" si="0"/>
      </c>
      <c r="L20" s="24"/>
      <c r="M20" s="47">
        <f t="shared" si="2"/>
      </c>
      <c r="N20" s="23"/>
      <c r="O20" s="25"/>
      <c r="P20" s="23"/>
      <c r="Q20" s="23"/>
      <c r="R20" s="51">
        <f t="shared" si="3"/>
      </c>
      <c r="S20" s="51"/>
      <c r="T20" s="52">
        <f t="shared" si="4"/>
      </c>
      <c r="U20" s="52"/>
    </row>
    <row r="21" spans="2:21" ht="13.5">
      <c r="B21" s="23">
        <v>13</v>
      </c>
      <c r="C21" s="24">
        <f t="shared" si="1"/>
      </c>
      <c r="D21" s="24"/>
      <c r="E21" s="23"/>
      <c r="F21" s="25"/>
      <c r="G21" s="23" t="s">
        <v>35</v>
      </c>
      <c r="H21" s="23"/>
      <c r="I21" s="23"/>
      <c r="J21" s="23"/>
      <c r="K21" s="24">
        <f t="shared" si="0"/>
      </c>
      <c r="L21" s="24"/>
      <c r="M21" s="47">
        <f t="shared" si="2"/>
      </c>
      <c r="N21" s="23"/>
      <c r="O21" s="25"/>
      <c r="P21" s="23"/>
      <c r="Q21" s="23"/>
      <c r="R21" s="51">
        <f t="shared" si="3"/>
      </c>
      <c r="S21" s="51"/>
      <c r="T21" s="52">
        <f t="shared" si="4"/>
      </c>
      <c r="U21" s="52"/>
    </row>
    <row r="22" spans="2:21" ht="13.5">
      <c r="B22" s="23">
        <v>14</v>
      </c>
      <c r="C22" s="24">
        <f t="shared" si="1"/>
      </c>
      <c r="D22" s="24"/>
      <c r="E22" s="23"/>
      <c r="F22" s="25"/>
      <c r="G22" s="23" t="s">
        <v>34</v>
      </c>
      <c r="H22" s="23"/>
      <c r="I22" s="23"/>
      <c r="J22" s="23"/>
      <c r="K22" s="24">
        <f t="shared" si="0"/>
      </c>
      <c r="L22" s="24"/>
      <c r="M22" s="47">
        <f t="shared" si="2"/>
      </c>
      <c r="N22" s="23"/>
      <c r="O22" s="25"/>
      <c r="P22" s="23"/>
      <c r="Q22" s="23"/>
      <c r="R22" s="51">
        <f t="shared" si="3"/>
      </c>
      <c r="S22" s="51"/>
      <c r="T22" s="52">
        <f t="shared" si="4"/>
      </c>
      <c r="U22" s="52"/>
    </row>
    <row r="23" spans="2:21" ht="13.5">
      <c r="B23" s="23">
        <v>15</v>
      </c>
      <c r="C23" s="24">
        <f t="shared" si="1"/>
      </c>
      <c r="D23" s="24"/>
      <c r="E23" s="23"/>
      <c r="F23" s="25"/>
      <c r="G23" s="23" t="s">
        <v>35</v>
      </c>
      <c r="H23" s="23"/>
      <c r="I23" s="23"/>
      <c r="J23" s="23"/>
      <c r="K23" s="24">
        <f t="shared" si="0"/>
      </c>
      <c r="L23" s="24"/>
      <c r="M23" s="47">
        <f t="shared" si="2"/>
      </c>
      <c r="N23" s="23"/>
      <c r="O23" s="25"/>
      <c r="P23" s="23"/>
      <c r="Q23" s="23"/>
      <c r="R23" s="51">
        <f t="shared" si="3"/>
      </c>
      <c r="S23" s="51"/>
      <c r="T23" s="52">
        <f t="shared" si="4"/>
      </c>
      <c r="U23" s="52"/>
    </row>
    <row r="24" spans="2:21" ht="13.5">
      <c r="B24" s="23">
        <v>16</v>
      </c>
      <c r="C24" s="24">
        <f t="shared" si="1"/>
      </c>
      <c r="D24" s="24"/>
      <c r="E24" s="23"/>
      <c r="F24" s="25"/>
      <c r="G24" s="23" t="s">
        <v>35</v>
      </c>
      <c r="H24" s="23"/>
      <c r="I24" s="23"/>
      <c r="J24" s="23"/>
      <c r="K24" s="24">
        <f t="shared" si="0"/>
      </c>
      <c r="L24" s="24"/>
      <c r="M24" s="47">
        <f t="shared" si="2"/>
      </c>
      <c r="N24" s="23"/>
      <c r="O24" s="25"/>
      <c r="P24" s="23"/>
      <c r="Q24" s="23"/>
      <c r="R24" s="51">
        <f t="shared" si="3"/>
      </c>
      <c r="S24" s="51"/>
      <c r="T24" s="52">
        <f t="shared" si="4"/>
      </c>
      <c r="U24" s="52"/>
    </row>
    <row r="25" spans="2:21" ht="13.5">
      <c r="B25" s="23">
        <v>17</v>
      </c>
      <c r="C25" s="24">
        <f t="shared" si="1"/>
      </c>
      <c r="D25" s="24"/>
      <c r="E25" s="23"/>
      <c r="F25" s="25"/>
      <c r="G25" s="23" t="s">
        <v>35</v>
      </c>
      <c r="H25" s="23"/>
      <c r="I25" s="23"/>
      <c r="J25" s="23"/>
      <c r="K25" s="24">
        <f t="shared" si="0"/>
      </c>
      <c r="L25" s="24"/>
      <c r="M25" s="47">
        <f t="shared" si="2"/>
      </c>
      <c r="N25" s="23"/>
      <c r="O25" s="25"/>
      <c r="P25" s="23"/>
      <c r="Q25" s="23"/>
      <c r="R25" s="51">
        <f t="shared" si="3"/>
      </c>
      <c r="S25" s="51"/>
      <c r="T25" s="52">
        <f t="shared" si="4"/>
      </c>
      <c r="U25" s="52"/>
    </row>
    <row r="26" spans="2:21" ht="13.5">
      <c r="B26" s="23">
        <v>18</v>
      </c>
      <c r="C26" s="24">
        <f t="shared" si="1"/>
      </c>
      <c r="D26" s="24"/>
      <c r="E26" s="23"/>
      <c r="F26" s="25"/>
      <c r="G26" s="23" t="s">
        <v>35</v>
      </c>
      <c r="H26" s="23"/>
      <c r="I26" s="23"/>
      <c r="J26" s="23"/>
      <c r="K26" s="24">
        <f t="shared" si="0"/>
      </c>
      <c r="L26" s="24"/>
      <c r="M26" s="47">
        <f t="shared" si="2"/>
      </c>
      <c r="N26" s="23"/>
      <c r="O26" s="25"/>
      <c r="P26" s="23"/>
      <c r="Q26" s="23"/>
      <c r="R26" s="51">
        <f t="shared" si="3"/>
      </c>
      <c r="S26" s="51"/>
      <c r="T26" s="52">
        <f t="shared" si="4"/>
      </c>
      <c r="U26" s="52"/>
    </row>
    <row r="27" spans="2:21" ht="13.5">
      <c r="B27" s="23">
        <v>19</v>
      </c>
      <c r="C27" s="24">
        <f t="shared" si="1"/>
      </c>
      <c r="D27" s="24"/>
      <c r="E27" s="23"/>
      <c r="F27" s="25"/>
      <c r="G27" s="23" t="s">
        <v>34</v>
      </c>
      <c r="H27" s="23"/>
      <c r="I27" s="23"/>
      <c r="J27" s="23"/>
      <c r="K27" s="24">
        <f t="shared" si="0"/>
      </c>
      <c r="L27" s="24"/>
      <c r="M27" s="47">
        <f t="shared" si="2"/>
      </c>
      <c r="N27" s="23"/>
      <c r="O27" s="25"/>
      <c r="P27" s="23"/>
      <c r="Q27" s="23"/>
      <c r="R27" s="51">
        <f t="shared" si="3"/>
      </c>
      <c r="S27" s="51"/>
      <c r="T27" s="52">
        <f t="shared" si="4"/>
      </c>
      <c r="U27" s="52"/>
    </row>
    <row r="28" spans="2:21" ht="13.5">
      <c r="B28" s="23">
        <v>20</v>
      </c>
      <c r="C28" s="24">
        <f t="shared" si="1"/>
      </c>
      <c r="D28" s="24"/>
      <c r="E28" s="23"/>
      <c r="F28" s="25"/>
      <c r="G28" s="23" t="s">
        <v>35</v>
      </c>
      <c r="H28" s="23"/>
      <c r="I28" s="23"/>
      <c r="J28" s="23"/>
      <c r="K28" s="24">
        <f t="shared" si="0"/>
      </c>
      <c r="L28" s="24"/>
      <c r="M28" s="47">
        <f t="shared" si="2"/>
      </c>
      <c r="N28" s="23"/>
      <c r="O28" s="25"/>
      <c r="P28" s="23"/>
      <c r="Q28" s="23"/>
      <c r="R28" s="51">
        <f t="shared" si="3"/>
      </c>
      <c r="S28" s="51"/>
      <c r="T28" s="52">
        <f t="shared" si="4"/>
      </c>
      <c r="U28" s="52"/>
    </row>
    <row r="29" spans="2:21" ht="13.5">
      <c r="B29" s="23">
        <v>21</v>
      </c>
      <c r="C29" s="24">
        <f t="shared" si="1"/>
      </c>
      <c r="D29" s="24"/>
      <c r="E29" s="23"/>
      <c r="F29" s="25"/>
      <c r="G29" s="23" t="s">
        <v>34</v>
      </c>
      <c r="H29" s="23"/>
      <c r="I29" s="23"/>
      <c r="J29" s="23"/>
      <c r="K29" s="24">
        <f t="shared" si="0"/>
      </c>
      <c r="L29" s="24"/>
      <c r="M29" s="47">
        <f t="shared" si="2"/>
      </c>
      <c r="N29" s="23"/>
      <c r="O29" s="25"/>
      <c r="P29" s="23"/>
      <c r="Q29" s="23"/>
      <c r="R29" s="51">
        <f t="shared" si="3"/>
      </c>
      <c r="S29" s="51"/>
      <c r="T29" s="52">
        <f t="shared" si="4"/>
      </c>
      <c r="U29" s="52"/>
    </row>
    <row r="30" spans="2:21" ht="13.5">
      <c r="B30" s="23">
        <v>22</v>
      </c>
      <c r="C30" s="24">
        <f t="shared" si="1"/>
      </c>
      <c r="D30" s="24"/>
      <c r="E30" s="23"/>
      <c r="F30" s="25"/>
      <c r="G30" s="23" t="s">
        <v>34</v>
      </c>
      <c r="H30" s="23"/>
      <c r="I30" s="23"/>
      <c r="J30" s="23"/>
      <c r="K30" s="24">
        <f t="shared" si="0"/>
      </c>
      <c r="L30" s="24"/>
      <c r="M30" s="47">
        <f t="shared" si="2"/>
      </c>
      <c r="N30" s="23"/>
      <c r="O30" s="25"/>
      <c r="P30" s="23"/>
      <c r="Q30" s="23"/>
      <c r="R30" s="51">
        <f t="shared" si="3"/>
      </c>
      <c r="S30" s="51"/>
      <c r="T30" s="52">
        <f t="shared" si="4"/>
      </c>
      <c r="U30" s="52"/>
    </row>
    <row r="31" spans="2:21" ht="13.5">
      <c r="B31" s="23">
        <v>23</v>
      </c>
      <c r="C31" s="24">
        <f t="shared" si="1"/>
      </c>
      <c r="D31" s="24"/>
      <c r="E31" s="23"/>
      <c r="F31" s="25"/>
      <c r="G31" s="23" t="s">
        <v>34</v>
      </c>
      <c r="H31" s="23"/>
      <c r="I31" s="23"/>
      <c r="J31" s="23"/>
      <c r="K31" s="24">
        <f t="shared" si="0"/>
      </c>
      <c r="L31" s="24"/>
      <c r="M31" s="47">
        <f t="shared" si="2"/>
      </c>
      <c r="N31" s="23"/>
      <c r="O31" s="25"/>
      <c r="P31" s="23"/>
      <c r="Q31" s="23"/>
      <c r="R31" s="51">
        <f t="shared" si="3"/>
      </c>
      <c r="S31" s="51"/>
      <c r="T31" s="52">
        <f t="shared" si="4"/>
      </c>
      <c r="U31" s="52"/>
    </row>
    <row r="32" spans="2:21" ht="13.5">
      <c r="B32" s="23">
        <v>24</v>
      </c>
      <c r="C32" s="24">
        <f t="shared" si="1"/>
      </c>
      <c r="D32" s="24"/>
      <c r="E32" s="23"/>
      <c r="F32" s="25"/>
      <c r="G32" s="23" t="s">
        <v>34</v>
      </c>
      <c r="H32" s="23"/>
      <c r="I32" s="23"/>
      <c r="J32" s="23"/>
      <c r="K32" s="24">
        <f t="shared" si="0"/>
      </c>
      <c r="L32" s="24"/>
      <c r="M32" s="47">
        <f t="shared" si="2"/>
      </c>
      <c r="N32" s="23"/>
      <c r="O32" s="25"/>
      <c r="P32" s="23"/>
      <c r="Q32" s="23"/>
      <c r="R32" s="51">
        <f t="shared" si="3"/>
      </c>
      <c r="S32" s="51"/>
      <c r="T32" s="52">
        <f t="shared" si="4"/>
      </c>
      <c r="U32" s="52"/>
    </row>
    <row r="33" spans="2:21" ht="13.5">
      <c r="B33" s="23">
        <v>25</v>
      </c>
      <c r="C33" s="24">
        <f t="shared" si="1"/>
      </c>
      <c r="D33" s="24"/>
      <c r="E33" s="23"/>
      <c r="F33" s="25"/>
      <c r="G33" s="23" t="s">
        <v>35</v>
      </c>
      <c r="H33" s="23"/>
      <c r="I33" s="23"/>
      <c r="J33" s="23"/>
      <c r="K33" s="24">
        <f t="shared" si="0"/>
      </c>
      <c r="L33" s="24"/>
      <c r="M33" s="47">
        <f t="shared" si="2"/>
      </c>
      <c r="N33" s="23"/>
      <c r="O33" s="25"/>
      <c r="P33" s="23"/>
      <c r="Q33" s="23"/>
      <c r="R33" s="51">
        <f t="shared" si="3"/>
      </c>
      <c r="S33" s="51"/>
      <c r="T33" s="52">
        <f t="shared" si="4"/>
      </c>
      <c r="U33" s="52"/>
    </row>
    <row r="34" spans="2:21" ht="13.5">
      <c r="B34" s="23">
        <v>26</v>
      </c>
      <c r="C34" s="24">
        <f t="shared" si="1"/>
      </c>
      <c r="D34" s="24"/>
      <c r="E34" s="23"/>
      <c r="F34" s="25"/>
      <c r="G34" s="23" t="s">
        <v>34</v>
      </c>
      <c r="H34" s="23"/>
      <c r="I34" s="23"/>
      <c r="J34" s="23"/>
      <c r="K34" s="24">
        <f t="shared" si="0"/>
      </c>
      <c r="L34" s="24"/>
      <c r="M34" s="47">
        <f t="shared" si="2"/>
      </c>
      <c r="N34" s="23"/>
      <c r="O34" s="25"/>
      <c r="P34" s="23"/>
      <c r="Q34" s="23"/>
      <c r="R34" s="51">
        <f t="shared" si="3"/>
      </c>
      <c r="S34" s="51"/>
      <c r="T34" s="52">
        <f t="shared" si="4"/>
      </c>
      <c r="U34" s="52"/>
    </row>
    <row r="35" spans="2:21" ht="13.5">
      <c r="B35" s="23">
        <v>27</v>
      </c>
      <c r="C35" s="24">
        <f t="shared" si="1"/>
      </c>
      <c r="D35" s="24"/>
      <c r="E35" s="23"/>
      <c r="F35" s="25"/>
      <c r="G35" s="23" t="s">
        <v>34</v>
      </c>
      <c r="H35" s="23"/>
      <c r="I35" s="23"/>
      <c r="J35" s="23"/>
      <c r="K35" s="24">
        <f t="shared" si="0"/>
      </c>
      <c r="L35" s="24"/>
      <c r="M35" s="47">
        <f t="shared" si="2"/>
      </c>
      <c r="N35" s="23"/>
      <c r="O35" s="25"/>
      <c r="P35" s="23"/>
      <c r="Q35" s="23"/>
      <c r="R35" s="51">
        <f t="shared" si="3"/>
      </c>
      <c r="S35" s="51"/>
      <c r="T35" s="52">
        <f t="shared" si="4"/>
      </c>
      <c r="U35" s="52"/>
    </row>
    <row r="36" spans="2:21" ht="13.5">
      <c r="B36" s="23">
        <v>28</v>
      </c>
      <c r="C36" s="24">
        <f t="shared" si="1"/>
      </c>
      <c r="D36" s="24"/>
      <c r="E36" s="23"/>
      <c r="F36" s="25"/>
      <c r="G36" s="23" t="s">
        <v>34</v>
      </c>
      <c r="H36" s="23"/>
      <c r="I36" s="23"/>
      <c r="J36" s="23"/>
      <c r="K36" s="24">
        <f t="shared" si="0"/>
      </c>
      <c r="L36" s="24"/>
      <c r="M36" s="47">
        <f t="shared" si="2"/>
      </c>
      <c r="N36" s="23"/>
      <c r="O36" s="25"/>
      <c r="P36" s="23"/>
      <c r="Q36" s="23"/>
      <c r="R36" s="51">
        <f t="shared" si="3"/>
      </c>
      <c r="S36" s="51"/>
      <c r="T36" s="52">
        <f t="shared" si="4"/>
      </c>
      <c r="U36" s="52"/>
    </row>
    <row r="37" spans="2:21" ht="13.5">
      <c r="B37" s="23">
        <v>29</v>
      </c>
      <c r="C37" s="24">
        <f t="shared" si="1"/>
      </c>
      <c r="D37" s="24"/>
      <c r="E37" s="23"/>
      <c r="F37" s="25"/>
      <c r="G37" s="23" t="s">
        <v>34</v>
      </c>
      <c r="H37" s="23"/>
      <c r="I37" s="23"/>
      <c r="J37" s="23"/>
      <c r="K37" s="24">
        <f t="shared" si="0"/>
      </c>
      <c r="L37" s="24"/>
      <c r="M37" s="47">
        <f t="shared" si="2"/>
      </c>
      <c r="N37" s="23"/>
      <c r="O37" s="25"/>
      <c r="P37" s="23"/>
      <c r="Q37" s="23"/>
      <c r="R37" s="51">
        <f t="shared" si="3"/>
      </c>
      <c r="S37" s="51"/>
      <c r="T37" s="52">
        <f t="shared" si="4"/>
      </c>
      <c r="U37" s="52"/>
    </row>
    <row r="38" spans="2:21" ht="13.5">
      <c r="B38" s="23">
        <v>30</v>
      </c>
      <c r="C38" s="24">
        <f t="shared" si="1"/>
      </c>
      <c r="D38" s="24"/>
      <c r="E38" s="23"/>
      <c r="F38" s="25"/>
      <c r="G38" s="23" t="s">
        <v>35</v>
      </c>
      <c r="H38" s="23"/>
      <c r="I38" s="23"/>
      <c r="J38" s="23"/>
      <c r="K38" s="24">
        <f t="shared" si="0"/>
      </c>
      <c r="L38" s="24"/>
      <c r="M38" s="47">
        <f t="shared" si="2"/>
      </c>
      <c r="N38" s="23"/>
      <c r="O38" s="25"/>
      <c r="P38" s="23"/>
      <c r="Q38" s="23"/>
      <c r="R38" s="51">
        <f t="shared" si="3"/>
      </c>
      <c r="S38" s="51"/>
      <c r="T38" s="52">
        <f t="shared" si="4"/>
      </c>
      <c r="U38" s="52"/>
    </row>
    <row r="39" spans="2:21" ht="13.5">
      <c r="B39" s="23">
        <v>31</v>
      </c>
      <c r="C39" s="24">
        <f t="shared" si="1"/>
      </c>
      <c r="D39" s="24"/>
      <c r="E39" s="23"/>
      <c r="F39" s="25"/>
      <c r="G39" s="23" t="s">
        <v>35</v>
      </c>
      <c r="H39" s="23"/>
      <c r="I39" s="23"/>
      <c r="J39" s="23"/>
      <c r="K39" s="24">
        <f t="shared" si="0"/>
      </c>
      <c r="L39" s="24"/>
      <c r="M39" s="47">
        <f t="shared" si="2"/>
      </c>
      <c r="N39" s="23"/>
      <c r="O39" s="25"/>
      <c r="P39" s="23"/>
      <c r="Q39" s="23"/>
      <c r="R39" s="51">
        <f t="shared" si="3"/>
      </c>
      <c r="S39" s="51"/>
      <c r="T39" s="52">
        <f t="shared" si="4"/>
      </c>
      <c r="U39" s="52"/>
    </row>
    <row r="40" spans="2:21" ht="13.5">
      <c r="B40" s="23">
        <v>32</v>
      </c>
      <c r="C40" s="24">
        <f t="shared" si="1"/>
      </c>
      <c r="D40" s="24"/>
      <c r="E40" s="23"/>
      <c r="F40" s="25"/>
      <c r="G40" s="23" t="s">
        <v>35</v>
      </c>
      <c r="H40" s="23"/>
      <c r="I40" s="23"/>
      <c r="J40" s="23"/>
      <c r="K40" s="24">
        <f t="shared" si="0"/>
      </c>
      <c r="L40" s="24"/>
      <c r="M40" s="47">
        <f t="shared" si="2"/>
      </c>
      <c r="N40" s="23"/>
      <c r="O40" s="25"/>
      <c r="P40" s="23"/>
      <c r="Q40" s="23"/>
      <c r="R40" s="51">
        <f t="shared" si="3"/>
      </c>
      <c r="S40" s="51"/>
      <c r="T40" s="52">
        <f t="shared" si="4"/>
      </c>
      <c r="U40" s="52"/>
    </row>
    <row r="41" spans="2:21" ht="13.5">
      <c r="B41" s="23">
        <v>33</v>
      </c>
      <c r="C41" s="24">
        <f t="shared" si="1"/>
      </c>
      <c r="D41" s="24"/>
      <c r="E41" s="23"/>
      <c r="F41" s="25"/>
      <c r="G41" s="23" t="s">
        <v>34</v>
      </c>
      <c r="H41" s="23"/>
      <c r="I41" s="23"/>
      <c r="J41" s="23"/>
      <c r="K41" s="24">
        <f t="shared" si="0"/>
      </c>
      <c r="L41" s="24"/>
      <c r="M41" s="47">
        <f t="shared" si="2"/>
      </c>
      <c r="N41" s="23"/>
      <c r="O41" s="25"/>
      <c r="P41" s="23"/>
      <c r="Q41" s="23"/>
      <c r="R41" s="51">
        <f t="shared" si="3"/>
      </c>
      <c r="S41" s="51"/>
      <c r="T41" s="52">
        <f t="shared" si="4"/>
      </c>
      <c r="U41" s="52"/>
    </row>
    <row r="42" spans="2:21" ht="13.5">
      <c r="B42" s="23">
        <v>34</v>
      </c>
      <c r="C42" s="24">
        <f t="shared" si="1"/>
      </c>
      <c r="D42" s="24"/>
      <c r="E42" s="23"/>
      <c r="F42" s="25"/>
      <c r="G42" s="23" t="s">
        <v>35</v>
      </c>
      <c r="H42" s="23"/>
      <c r="I42" s="23"/>
      <c r="J42" s="23"/>
      <c r="K42" s="24">
        <f t="shared" si="0"/>
      </c>
      <c r="L42" s="24"/>
      <c r="M42" s="47">
        <f t="shared" si="2"/>
      </c>
      <c r="N42" s="23"/>
      <c r="O42" s="25"/>
      <c r="P42" s="23"/>
      <c r="Q42" s="23"/>
      <c r="R42" s="51">
        <f t="shared" si="3"/>
      </c>
      <c r="S42" s="51"/>
      <c r="T42" s="52">
        <f t="shared" si="4"/>
      </c>
      <c r="U42" s="52"/>
    </row>
    <row r="43" spans="2:21" ht="13.5">
      <c r="B43" s="23">
        <v>35</v>
      </c>
      <c r="C43" s="24">
        <f t="shared" si="1"/>
      </c>
      <c r="D43" s="24"/>
      <c r="E43" s="23"/>
      <c r="F43" s="25"/>
      <c r="G43" s="23" t="s">
        <v>34</v>
      </c>
      <c r="H43" s="23"/>
      <c r="I43" s="23"/>
      <c r="J43" s="23"/>
      <c r="K43" s="24">
        <f t="shared" si="0"/>
      </c>
      <c r="L43" s="24"/>
      <c r="M43" s="47">
        <f t="shared" si="2"/>
      </c>
      <c r="N43" s="23"/>
      <c r="O43" s="25"/>
      <c r="P43" s="23"/>
      <c r="Q43" s="23"/>
      <c r="R43" s="51">
        <f t="shared" si="3"/>
      </c>
      <c r="S43" s="51"/>
      <c r="T43" s="52">
        <f t="shared" si="4"/>
      </c>
      <c r="U43" s="52"/>
    </row>
    <row r="44" spans="2:21" ht="13.5">
      <c r="B44" s="23">
        <v>36</v>
      </c>
      <c r="C44" s="24">
        <f t="shared" si="1"/>
      </c>
      <c r="D44" s="24"/>
      <c r="E44" s="23"/>
      <c r="F44" s="25"/>
      <c r="G44" s="23" t="s">
        <v>35</v>
      </c>
      <c r="H44" s="23"/>
      <c r="I44" s="23"/>
      <c r="J44" s="23"/>
      <c r="K44" s="24">
        <f t="shared" si="0"/>
      </c>
      <c r="L44" s="24"/>
      <c r="M44" s="47">
        <f t="shared" si="2"/>
      </c>
      <c r="N44" s="23"/>
      <c r="O44" s="25"/>
      <c r="P44" s="23"/>
      <c r="Q44" s="23"/>
      <c r="R44" s="51">
        <f t="shared" si="3"/>
      </c>
      <c r="S44" s="51"/>
      <c r="T44" s="52">
        <f t="shared" si="4"/>
      </c>
      <c r="U44" s="52"/>
    </row>
    <row r="45" spans="2:21" ht="13.5">
      <c r="B45" s="23">
        <v>37</v>
      </c>
      <c r="C45" s="24">
        <f t="shared" si="1"/>
      </c>
      <c r="D45" s="24"/>
      <c r="E45" s="23"/>
      <c r="F45" s="25"/>
      <c r="G45" s="23" t="s">
        <v>34</v>
      </c>
      <c r="H45" s="23"/>
      <c r="I45" s="23"/>
      <c r="J45" s="23"/>
      <c r="K45" s="24">
        <f t="shared" si="0"/>
      </c>
      <c r="L45" s="24"/>
      <c r="M45" s="47">
        <f t="shared" si="2"/>
      </c>
      <c r="N45" s="23"/>
      <c r="O45" s="25"/>
      <c r="P45" s="23"/>
      <c r="Q45" s="23"/>
      <c r="R45" s="51">
        <f t="shared" si="3"/>
      </c>
      <c r="S45" s="51"/>
      <c r="T45" s="52">
        <f t="shared" si="4"/>
      </c>
      <c r="U45" s="52"/>
    </row>
    <row r="46" spans="2:21" ht="13.5">
      <c r="B46" s="23">
        <v>38</v>
      </c>
      <c r="C46" s="24">
        <f t="shared" si="1"/>
      </c>
      <c r="D46" s="24"/>
      <c r="E46" s="23"/>
      <c r="F46" s="25"/>
      <c r="G46" s="23" t="s">
        <v>35</v>
      </c>
      <c r="H46" s="23"/>
      <c r="I46" s="23"/>
      <c r="J46" s="23"/>
      <c r="K46" s="24">
        <f t="shared" si="0"/>
      </c>
      <c r="L46" s="24"/>
      <c r="M46" s="47">
        <f t="shared" si="2"/>
      </c>
      <c r="N46" s="23"/>
      <c r="O46" s="25"/>
      <c r="P46" s="23"/>
      <c r="Q46" s="23"/>
      <c r="R46" s="51">
        <f t="shared" si="3"/>
      </c>
      <c r="S46" s="51"/>
      <c r="T46" s="52">
        <f t="shared" si="4"/>
      </c>
      <c r="U46" s="52"/>
    </row>
    <row r="47" spans="2:21" ht="13.5">
      <c r="B47" s="23">
        <v>39</v>
      </c>
      <c r="C47" s="24">
        <f t="shared" si="1"/>
      </c>
      <c r="D47" s="24"/>
      <c r="E47" s="23"/>
      <c r="F47" s="25"/>
      <c r="G47" s="23" t="s">
        <v>35</v>
      </c>
      <c r="H47" s="23"/>
      <c r="I47" s="23"/>
      <c r="J47" s="23"/>
      <c r="K47" s="24">
        <f t="shared" si="0"/>
      </c>
      <c r="L47" s="24"/>
      <c r="M47" s="47">
        <f t="shared" si="2"/>
      </c>
      <c r="N47" s="23"/>
      <c r="O47" s="25"/>
      <c r="P47" s="23"/>
      <c r="Q47" s="23"/>
      <c r="R47" s="51">
        <f t="shared" si="3"/>
      </c>
      <c r="S47" s="51"/>
      <c r="T47" s="52">
        <f t="shared" si="4"/>
      </c>
      <c r="U47" s="52"/>
    </row>
    <row r="48" spans="2:21" ht="13.5">
      <c r="B48" s="23">
        <v>40</v>
      </c>
      <c r="C48" s="24">
        <f t="shared" si="1"/>
      </c>
      <c r="D48" s="24"/>
      <c r="E48" s="23"/>
      <c r="F48" s="25"/>
      <c r="G48" s="23" t="s">
        <v>34</v>
      </c>
      <c r="H48" s="23"/>
      <c r="I48" s="23"/>
      <c r="J48" s="23"/>
      <c r="K48" s="24">
        <f t="shared" si="0"/>
      </c>
      <c r="L48" s="24"/>
      <c r="M48" s="47">
        <f t="shared" si="2"/>
      </c>
      <c r="N48" s="23"/>
      <c r="O48" s="25"/>
      <c r="P48" s="23"/>
      <c r="Q48" s="23"/>
      <c r="R48" s="51">
        <f t="shared" si="3"/>
      </c>
      <c r="S48" s="51"/>
      <c r="T48" s="52">
        <f t="shared" si="4"/>
      </c>
      <c r="U48" s="52"/>
    </row>
    <row r="49" spans="2:21" ht="13.5">
      <c r="B49" s="23">
        <v>41</v>
      </c>
      <c r="C49" s="24">
        <f t="shared" si="1"/>
      </c>
      <c r="D49" s="24"/>
      <c r="E49" s="23"/>
      <c r="F49" s="25"/>
      <c r="G49" s="23" t="s">
        <v>35</v>
      </c>
      <c r="H49" s="23"/>
      <c r="I49" s="23"/>
      <c r="J49" s="23"/>
      <c r="K49" s="24">
        <f t="shared" si="0"/>
      </c>
      <c r="L49" s="24"/>
      <c r="M49" s="47">
        <f t="shared" si="2"/>
      </c>
      <c r="N49" s="23"/>
      <c r="O49" s="25"/>
      <c r="P49" s="23"/>
      <c r="Q49" s="23"/>
      <c r="R49" s="51">
        <f t="shared" si="3"/>
      </c>
      <c r="S49" s="51"/>
      <c r="T49" s="52">
        <f t="shared" si="4"/>
      </c>
      <c r="U49" s="52"/>
    </row>
    <row r="50" spans="2:21" ht="13.5">
      <c r="B50" s="23">
        <v>42</v>
      </c>
      <c r="C50" s="24">
        <f t="shared" si="1"/>
      </c>
      <c r="D50" s="24"/>
      <c r="E50" s="23"/>
      <c r="F50" s="25"/>
      <c r="G50" s="23" t="s">
        <v>35</v>
      </c>
      <c r="H50" s="23"/>
      <c r="I50" s="23"/>
      <c r="J50" s="23"/>
      <c r="K50" s="24">
        <f t="shared" si="0"/>
      </c>
      <c r="L50" s="24"/>
      <c r="M50" s="47">
        <f t="shared" si="2"/>
      </c>
      <c r="N50" s="23"/>
      <c r="O50" s="25"/>
      <c r="P50" s="23"/>
      <c r="Q50" s="23"/>
      <c r="R50" s="51">
        <f t="shared" si="3"/>
      </c>
      <c r="S50" s="51"/>
      <c r="T50" s="52">
        <f t="shared" si="4"/>
      </c>
      <c r="U50" s="52"/>
    </row>
    <row r="51" spans="2:21" ht="13.5">
      <c r="B51" s="23">
        <v>43</v>
      </c>
      <c r="C51" s="24">
        <f t="shared" si="1"/>
      </c>
      <c r="D51" s="24"/>
      <c r="E51" s="23"/>
      <c r="F51" s="25"/>
      <c r="G51" s="23" t="s">
        <v>34</v>
      </c>
      <c r="H51" s="23"/>
      <c r="I51" s="23"/>
      <c r="J51" s="23"/>
      <c r="K51" s="24">
        <f t="shared" si="0"/>
      </c>
      <c r="L51" s="24"/>
      <c r="M51" s="47">
        <f t="shared" si="2"/>
      </c>
      <c r="N51" s="23"/>
      <c r="O51" s="25"/>
      <c r="P51" s="23"/>
      <c r="Q51" s="23"/>
      <c r="R51" s="51">
        <f t="shared" si="3"/>
      </c>
      <c r="S51" s="51"/>
      <c r="T51" s="52">
        <f t="shared" si="4"/>
      </c>
      <c r="U51" s="52"/>
    </row>
    <row r="52" spans="2:21" ht="13.5">
      <c r="B52" s="23">
        <v>44</v>
      </c>
      <c r="C52" s="24">
        <f t="shared" si="1"/>
      </c>
      <c r="D52" s="24"/>
      <c r="E52" s="23"/>
      <c r="F52" s="25"/>
      <c r="G52" s="23" t="s">
        <v>34</v>
      </c>
      <c r="H52" s="23"/>
      <c r="I52" s="23"/>
      <c r="J52" s="23"/>
      <c r="K52" s="24">
        <f t="shared" si="0"/>
      </c>
      <c r="L52" s="24"/>
      <c r="M52" s="47">
        <f t="shared" si="2"/>
      </c>
      <c r="N52" s="23"/>
      <c r="O52" s="25"/>
      <c r="P52" s="23"/>
      <c r="Q52" s="23"/>
      <c r="R52" s="51">
        <f t="shared" si="3"/>
      </c>
      <c r="S52" s="51"/>
      <c r="T52" s="52">
        <f t="shared" si="4"/>
      </c>
      <c r="U52" s="52"/>
    </row>
    <row r="53" spans="2:21" ht="13.5">
      <c r="B53" s="23">
        <v>45</v>
      </c>
      <c r="C53" s="24">
        <f t="shared" si="1"/>
      </c>
      <c r="D53" s="24"/>
      <c r="E53" s="23"/>
      <c r="F53" s="25"/>
      <c r="G53" s="23" t="s">
        <v>35</v>
      </c>
      <c r="H53" s="23"/>
      <c r="I53" s="23"/>
      <c r="J53" s="23"/>
      <c r="K53" s="24">
        <f t="shared" si="0"/>
      </c>
      <c r="L53" s="24"/>
      <c r="M53" s="47">
        <f t="shared" si="2"/>
      </c>
      <c r="N53" s="23"/>
      <c r="O53" s="25"/>
      <c r="P53" s="23"/>
      <c r="Q53" s="23"/>
      <c r="R53" s="51">
        <f t="shared" si="3"/>
      </c>
      <c r="S53" s="51"/>
      <c r="T53" s="52">
        <f t="shared" si="4"/>
      </c>
      <c r="U53" s="52"/>
    </row>
    <row r="54" spans="2:21" ht="13.5">
      <c r="B54" s="23">
        <v>46</v>
      </c>
      <c r="C54" s="24">
        <f t="shared" si="1"/>
      </c>
      <c r="D54" s="24"/>
      <c r="E54" s="23"/>
      <c r="F54" s="25"/>
      <c r="G54" s="23" t="s">
        <v>35</v>
      </c>
      <c r="H54" s="23"/>
      <c r="I54" s="23"/>
      <c r="J54" s="23"/>
      <c r="K54" s="24">
        <f t="shared" si="0"/>
      </c>
      <c r="L54" s="24"/>
      <c r="M54" s="47">
        <f t="shared" si="2"/>
      </c>
      <c r="N54" s="23"/>
      <c r="O54" s="25"/>
      <c r="P54" s="23"/>
      <c r="Q54" s="23"/>
      <c r="R54" s="51">
        <f t="shared" si="3"/>
      </c>
      <c r="S54" s="51"/>
      <c r="T54" s="52">
        <f t="shared" si="4"/>
      </c>
      <c r="U54" s="52"/>
    </row>
    <row r="55" spans="2:21" ht="13.5">
      <c r="B55" s="23">
        <v>47</v>
      </c>
      <c r="C55" s="24">
        <f t="shared" si="1"/>
      </c>
      <c r="D55" s="24"/>
      <c r="E55" s="23"/>
      <c r="F55" s="25"/>
      <c r="G55" s="23" t="s">
        <v>34</v>
      </c>
      <c r="H55" s="23"/>
      <c r="I55" s="23"/>
      <c r="J55" s="23"/>
      <c r="K55" s="24">
        <f t="shared" si="0"/>
      </c>
      <c r="L55" s="24"/>
      <c r="M55" s="47">
        <f t="shared" si="2"/>
      </c>
      <c r="N55" s="23"/>
      <c r="O55" s="25"/>
      <c r="P55" s="23"/>
      <c r="Q55" s="23"/>
      <c r="R55" s="51">
        <f t="shared" si="3"/>
      </c>
      <c r="S55" s="51"/>
      <c r="T55" s="52">
        <f t="shared" si="4"/>
      </c>
      <c r="U55" s="52"/>
    </row>
    <row r="56" spans="2:21" ht="13.5">
      <c r="B56" s="23">
        <v>48</v>
      </c>
      <c r="C56" s="24">
        <f t="shared" si="1"/>
      </c>
      <c r="D56" s="24"/>
      <c r="E56" s="23"/>
      <c r="F56" s="25"/>
      <c r="G56" s="23" t="s">
        <v>34</v>
      </c>
      <c r="H56" s="23"/>
      <c r="I56" s="23"/>
      <c r="J56" s="23"/>
      <c r="K56" s="24">
        <f t="shared" si="0"/>
      </c>
      <c r="L56" s="24"/>
      <c r="M56" s="47">
        <f t="shared" si="2"/>
      </c>
      <c r="N56" s="23"/>
      <c r="O56" s="25"/>
      <c r="P56" s="23"/>
      <c r="Q56" s="23"/>
      <c r="R56" s="51">
        <f t="shared" si="3"/>
      </c>
      <c r="S56" s="51"/>
      <c r="T56" s="52">
        <f t="shared" si="4"/>
      </c>
      <c r="U56" s="52"/>
    </row>
    <row r="57" spans="2:21" ht="13.5">
      <c r="B57" s="23">
        <v>49</v>
      </c>
      <c r="C57" s="24">
        <f t="shared" si="1"/>
      </c>
      <c r="D57" s="24"/>
      <c r="E57" s="23"/>
      <c r="F57" s="25"/>
      <c r="G57" s="23" t="s">
        <v>34</v>
      </c>
      <c r="H57" s="23"/>
      <c r="I57" s="23"/>
      <c r="J57" s="23"/>
      <c r="K57" s="24">
        <f t="shared" si="0"/>
      </c>
      <c r="L57" s="24"/>
      <c r="M57" s="47">
        <f t="shared" si="2"/>
      </c>
      <c r="N57" s="23"/>
      <c r="O57" s="25"/>
      <c r="P57" s="23"/>
      <c r="Q57" s="23"/>
      <c r="R57" s="51">
        <f t="shared" si="3"/>
      </c>
      <c r="S57" s="51"/>
      <c r="T57" s="52">
        <f t="shared" si="4"/>
      </c>
      <c r="U57" s="52"/>
    </row>
    <row r="58" spans="2:21" ht="13.5">
      <c r="B58" s="23">
        <v>50</v>
      </c>
      <c r="C58" s="24">
        <f t="shared" si="1"/>
      </c>
      <c r="D58" s="24"/>
      <c r="E58" s="23"/>
      <c r="F58" s="25"/>
      <c r="G58" s="23" t="s">
        <v>34</v>
      </c>
      <c r="H58" s="23"/>
      <c r="I58" s="23"/>
      <c r="J58" s="23"/>
      <c r="K58" s="24">
        <f t="shared" si="0"/>
      </c>
      <c r="L58" s="24"/>
      <c r="M58" s="47">
        <f t="shared" si="2"/>
      </c>
      <c r="N58" s="23"/>
      <c r="O58" s="25"/>
      <c r="P58" s="23"/>
      <c r="Q58" s="23"/>
      <c r="R58" s="51">
        <f t="shared" si="3"/>
      </c>
      <c r="S58" s="51"/>
      <c r="T58" s="52">
        <f t="shared" si="4"/>
      </c>
      <c r="U58" s="52"/>
    </row>
    <row r="59" spans="2:21" ht="13.5">
      <c r="B59" s="23">
        <v>51</v>
      </c>
      <c r="C59" s="24">
        <f t="shared" si="1"/>
      </c>
      <c r="D59" s="24"/>
      <c r="E59" s="23"/>
      <c r="F59" s="25"/>
      <c r="G59" s="23" t="s">
        <v>34</v>
      </c>
      <c r="H59" s="23"/>
      <c r="I59" s="23"/>
      <c r="J59" s="23"/>
      <c r="K59" s="24">
        <f t="shared" si="0"/>
      </c>
      <c r="L59" s="24"/>
      <c r="M59" s="47">
        <f t="shared" si="2"/>
      </c>
      <c r="N59" s="23"/>
      <c r="O59" s="25"/>
      <c r="P59" s="23"/>
      <c r="Q59" s="23"/>
      <c r="R59" s="51">
        <f t="shared" si="3"/>
      </c>
      <c r="S59" s="51"/>
      <c r="T59" s="52">
        <f t="shared" si="4"/>
      </c>
      <c r="U59" s="52"/>
    </row>
    <row r="60" spans="2:21" ht="13.5">
      <c r="B60" s="23">
        <v>52</v>
      </c>
      <c r="C60" s="24">
        <f t="shared" si="1"/>
      </c>
      <c r="D60" s="24"/>
      <c r="E60" s="23"/>
      <c r="F60" s="25"/>
      <c r="G60" s="23" t="s">
        <v>34</v>
      </c>
      <c r="H60" s="23"/>
      <c r="I60" s="23"/>
      <c r="J60" s="23"/>
      <c r="K60" s="24">
        <f t="shared" si="0"/>
      </c>
      <c r="L60" s="24"/>
      <c r="M60" s="47">
        <f t="shared" si="2"/>
      </c>
      <c r="N60" s="23"/>
      <c r="O60" s="25"/>
      <c r="P60" s="23"/>
      <c r="Q60" s="23"/>
      <c r="R60" s="51">
        <f t="shared" si="3"/>
      </c>
      <c r="S60" s="51"/>
      <c r="T60" s="52">
        <f t="shared" si="4"/>
      </c>
      <c r="U60" s="52"/>
    </row>
    <row r="61" spans="2:21" ht="13.5">
      <c r="B61" s="23">
        <v>53</v>
      </c>
      <c r="C61" s="24">
        <f t="shared" si="1"/>
      </c>
      <c r="D61" s="24"/>
      <c r="E61" s="23"/>
      <c r="F61" s="25"/>
      <c r="G61" s="23" t="s">
        <v>34</v>
      </c>
      <c r="H61" s="23"/>
      <c r="I61" s="23"/>
      <c r="J61" s="23"/>
      <c r="K61" s="24">
        <f t="shared" si="0"/>
      </c>
      <c r="L61" s="24"/>
      <c r="M61" s="47">
        <f t="shared" si="2"/>
      </c>
      <c r="N61" s="23"/>
      <c r="O61" s="25"/>
      <c r="P61" s="23"/>
      <c r="Q61" s="23"/>
      <c r="R61" s="51">
        <f t="shared" si="3"/>
      </c>
      <c r="S61" s="51"/>
      <c r="T61" s="52">
        <f t="shared" si="4"/>
      </c>
      <c r="U61" s="52"/>
    </row>
    <row r="62" spans="2:21" ht="13.5">
      <c r="B62" s="23">
        <v>54</v>
      </c>
      <c r="C62" s="24">
        <f t="shared" si="1"/>
      </c>
      <c r="D62" s="24"/>
      <c r="E62" s="23"/>
      <c r="F62" s="25"/>
      <c r="G62" s="23" t="s">
        <v>34</v>
      </c>
      <c r="H62" s="23"/>
      <c r="I62" s="23"/>
      <c r="J62" s="23"/>
      <c r="K62" s="24">
        <f t="shared" si="0"/>
      </c>
      <c r="L62" s="24"/>
      <c r="M62" s="47">
        <f t="shared" si="2"/>
      </c>
      <c r="N62" s="23"/>
      <c r="O62" s="25"/>
      <c r="P62" s="23"/>
      <c r="Q62" s="23"/>
      <c r="R62" s="51">
        <f t="shared" si="3"/>
      </c>
      <c r="S62" s="51"/>
      <c r="T62" s="52">
        <f t="shared" si="4"/>
      </c>
      <c r="U62" s="52"/>
    </row>
    <row r="63" spans="2:21" ht="13.5">
      <c r="B63" s="23">
        <v>55</v>
      </c>
      <c r="C63" s="24">
        <f t="shared" si="1"/>
      </c>
      <c r="D63" s="24"/>
      <c r="E63" s="23"/>
      <c r="F63" s="25"/>
      <c r="G63" s="23" t="s">
        <v>35</v>
      </c>
      <c r="H63" s="23"/>
      <c r="I63" s="23"/>
      <c r="J63" s="23"/>
      <c r="K63" s="24">
        <f t="shared" si="0"/>
      </c>
      <c r="L63" s="24"/>
      <c r="M63" s="47">
        <f t="shared" si="2"/>
      </c>
      <c r="N63" s="23"/>
      <c r="O63" s="25"/>
      <c r="P63" s="23"/>
      <c r="Q63" s="23"/>
      <c r="R63" s="51">
        <f t="shared" si="3"/>
      </c>
      <c r="S63" s="51"/>
      <c r="T63" s="52">
        <f t="shared" si="4"/>
      </c>
      <c r="U63" s="52"/>
    </row>
    <row r="64" spans="2:21" ht="13.5">
      <c r="B64" s="23">
        <v>56</v>
      </c>
      <c r="C64" s="24">
        <f t="shared" si="1"/>
      </c>
      <c r="D64" s="24"/>
      <c r="E64" s="23"/>
      <c r="F64" s="25"/>
      <c r="G64" s="23" t="s">
        <v>34</v>
      </c>
      <c r="H64" s="23"/>
      <c r="I64" s="23"/>
      <c r="J64" s="23"/>
      <c r="K64" s="24">
        <f t="shared" si="0"/>
      </c>
      <c r="L64" s="24"/>
      <c r="M64" s="47">
        <f t="shared" si="2"/>
      </c>
      <c r="N64" s="23"/>
      <c r="O64" s="25"/>
      <c r="P64" s="23"/>
      <c r="Q64" s="23"/>
      <c r="R64" s="51">
        <f t="shared" si="3"/>
      </c>
      <c r="S64" s="51"/>
      <c r="T64" s="52">
        <f t="shared" si="4"/>
      </c>
      <c r="U64" s="52"/>
    </row>
    <row r="65" spans="2:21" ht="13.5">
      <c r="B65" s="23">
        <v>57</v>
      </c>
      <c r="C65" s="24">
        <f t="shared" si="1"/>
      </c>
      <c r="D65" s="24"/>
      <c r="E65" s="23"/>
      <c r="F65" s="25"/>
      <c r="G65" s="23" t="s">
        <v>34</v>
      </c>
      <c r="H65" s="23"/>
      <c r="I65" s="23"/>
      <c r="J65" s="23"/>
      <c r="K65" s="24">
        <f t="shared" si="0"/>
      </c>
      <c r="L65" s="24"/>
      <c r="M65" s="47">
        <f t="shared" si="2"/>
      </c>
      <c r="N65" s="23"/>
      <c r="O65" s="25"/>
      <c r="P65" s="23"/>
      <c r="Q65" s="23"/>
      <c r="R65" s="51">
        <f t="shared" si="3"/>
      </c>
      <c r="S65" s="51"/>
      <c r="T65" s="52">
        <f t="shared" si="4"/>
      </c>
      <c r="U65" s="52"/>
    </row>
    <row r="66" spans="2:21" ht="13.5">
      <c r="B66" s="23">
        <v>58</v>
      </c>
      <c r="C66" s="24">
        <f t="shared" si="1"/>
      </c>
      <c r="D66" s="24"/>
      <c r="E66" s="23"/>
      <c r="F66" s="25"/>
      <c r="G66" s="23" t="s">
        <v>34</v>
      </c>
      <c r="H66" s="23"/>
      <c r="I66" s="23"/>
      <c r="J66" s="23"/>
      <c r="K66" s="24">
        <f t="shared" si="0"/>
      </c>
      <c r="L66" s="24"/>
      <c r="M66" s="47">
        <f t="shared" si="2"/>
      </c>
      <c r="N66" s="23"/>
      <c r="O66" s="25"/>
      <c r="P66" s="23"/>
      <c r="Q66" s="23"/>
      <c r="R66" s="51">
        <f t="shared" si="3"/>
      </c>
      <c r="S66" s="51"/>
      <c r="T66" s="52">
        <f t="shared" si="4"/>
      </c>
      <c r="U66" s="52"/>
    </row>
    <row r="67" spans="2:21" ht="13.5">
      <c r="B67" s="23">
        <v>59</v>
      </c>
      <c r="C67" s="24">
        <f t="shared" si="1"/>
      </c>
      <c r="D67" s="24"/>
      <c r="E67" s="23"/>
      <c r="F67" s="25"/>
      <c r="G67" s="23" t="s">
        <v>34</v>
      </c>
      <c r="H67" s="23"/>
      <c r="I67" s="23"/>
      <c r="J67" s="23"/>
      <c r="K67" s="24">
        <f t="shared" si="0"/>
      </c>
      <c r="L67" s="24"/>
      <c r="M67" s="47">
        <f t="shared" si="2"/>
      </c>
      <c r="N67" s="23"/>
      <c r="O67" s="25"/>
      <c r="P67" s="23"/>
      <c r="Q67" s="23"/>
      <c r="R67" s="51">
        <f t="shared" si="3"/>
      </c>
      <c r="S67" s="51"/>
      <c r="T67" s="52">
        <f t="shared" si="4"/>
      </c>
      <c r="U67" s="52"/>
    </row>
    <row r="68" spans="2:21" ht="13.5">
      <c r="B68" s="23">
        <v>60</v>
      </c>
      <c r="C68" s="24">
        <f t="shared" si="1"/>
      </c>
      <c r="D68" s="24"/>
      <c r="E68" s="23"/>
      <c r="F68" s="25"/>
      <c r="G68" s="23" t="s">
        <v>35</v>
      </c>
      <c r="H68" s="23"/>
      <c r="I68" s="23"/>
      <c r="J68" s="23"/>
      <c r="K68" s="24">
        <f t="shared" si="0"/>
      </c>
      <c r="L68" s="24"/>
      <c r="M68" s="47">
        <f t="shared" si="2"/>
      </c>
      <c r="N68" s="23"/>
      <c r="O68" s="25"/>
      <c r="P68" s="23"/>
      <c r="Q68" s="23"/>
      <c r="R68" s="51">
        <f t="shared" si="3"/>
      </c>
      <c r="S68" s="51"/>
      <c r="T68" s="52">
        <f t="shared" si="4"/>
      </c>
      <c r="U68" s="52"/>
    </row>
    <row r="69" spans="2:21" ht="13.5">
      <c r="B69" s="23">
        <v>61</v>
      </c>
      <c r="C69" s="24">
        <f t="shared" si="1"/>
      </c>
      <c r="D69" s="24"/>
      <c r="E69" s="23"/>
      <c r="F69" s="25"/>
      <c r="G69" s="23" t="s">
        <v>35</v>
      </c>
      <c r="H69" s="23"/>
      <c r="I69" s="23"/>
      <c r="J69" s="23"/>
      <c r="K69" s="24">
        <f t="shared" si="0"/>
      </c>
      <c r="L69" s="24"/>
      <c r="M69" s="47">
        <f t="shared" si="2"/>
      </c>
      <c r="N69" s="23"/>
      <c r="O69" s="25"/>
      <c r="P69" s="23"/>
      <c r="Q69" s="23"/>
      <c r="R69" s="51">
        <f t="shared" si="3"/>
      </c>
      <c r="S69" s="51"/>
      <c r="T69" s="52">
        <f t="shared" si="4"/>
      </c>
      <c r="U69" s="52"/>
    </row>
    <row r="70" spans="2:21" ht="13.5">
      <c r="B70" s="23">
        <v>62</v>
      </c>
      <c r="C70" s="24">
        <f t="shared" si="1"/>
      </c>
      <c r="D70" s="24"/>
      <c r="E70" s="23"/>
      <c r="F70" s="25"/>
      <c r="G70" s="23" t="s">
        <v>34</v>
      </c>
      <c r="H70" s="23"/>
      <c r="I70" s="23"/>
      <c r="J70" s="23"/>
      <c r="K70" s="24">
        <f t="shared" si="0"/>
      </c>
      <c r="L70" s="24"/>
      <c r="M70" s="47">
        <f t="shared" si="2"/>
      </c>
      <c r="N70" s="23"/>
      <c r="O70" s="25"/>
      <c r="P70" s="23"/>
      <c r="Q70" s="23"/>
      <c r="R70" s="51">
        <f t="shared" si="3"/>
      </c>
      <c r="S70" s="51"/>
      <c r="T70" s="52">
        <f t="shared" si="4"/>
      </c>
      <c r="U70" s="52"/>
    </row>
    <row r="71" spans="2:21" ht="13.5">
      <c r="B71" s="23">
        <v>63</v>
      </c>
      <c r="C71" s="24">
        <f t="shared" si="1"/>
      </c>
      <c r="D71" s="24"/>
      <c r="E71" s="23"/>
      <c r="F71" s="25"/>
      <c r="G71" s="23" t="s">
        <v>35</v>
      </c>
      <c r="H71" s="23"/>
      <c r="I71" s="23"/>
      <c r="J71" s="23"/>
      <c r="K71" s="24">
        <f t="shared" si="0"/>
      </c>
      <c r="L71" s="24"/>
      <c r="M71" s="47">
        <f t="shared" si="2"/>
      </c>
      <c r="N71" s="23"/>
      <c r="O71" s="25"/>
      <c r="P71" s="23"/>
      <c r="Q71" s="23"/>
      <c r="R71" s="51">
        <f t="shared" si="3"/>
      </c>
      <c r="S71" s="51"/>
      <c r="T71" s="52">
        <f t="shared" si="4"/>
      </c>
      <c r="U71" s="52"/>
    </row>
    <row r="72" spans="2:21" ht="13.5">
      <c r="B72" s="23">
        <v>64</v>
      </c>
      <c r="C72" s="24">
        <f t="shared" si="1"/>
      </c>
      <c r="D72" s="24"/>
      <c r="E72" s="23"/>
      <c r="F72" s="25"/>
      <c r="G72" s="23" t="s">
        <v>34</v>
      </c>
      <c r="H72" s="23"/>
      <c r="I72" s="23"/>
      <c r="J72" s="23"/>
      <c r="K72" s="24">
        <f t="shared" si="0"/>
      </c>
      <c r="L72" s="24"/>
      <c r="M72" s="47">
        <f t="shared" si="2"/>
      </c>
      <c r="N72" s="23"/>
      <c r="O72" s="25"/>
      <c r="P72" s="23"/>
      <c r="Q72" s="23"/>
      <c r="R72" s="51">
        <f t="shared" si="3"/>
      </c>
      <c r="S72" s="51"/>
      <c r="T72" s="52">
        <f t="shared" si="4"/>
      </c>
      <c r="U72" s="52"/>
    </row>
    <row r="73" spans="2:21" ht="13.5">
      <c r="B73" s="23">
        <v>65</v>
      </c>
      <c r="C73" s="24">
        <f t="shared" si="1"/>
      </c>
      <c r="D73" s="24"/>
      <c r="E73" s="23"/>
      <c r="F73" s="25"/>
      <c r="G73" s="23" t="s">
        <v>35</v>
      </c>
      <c r="H73" s="23"/>
      <c r="I73" s="23"/>
      <c r="J73" s="23"/>
      <c r="K73" s="24">
        <f aca="true" t="shared" si="5" ref="K73:K108">IF(F73="","",C73*0.03)</f>
      </c>
      <c r="L73" s="24"/>
      <c r="M73" s="47">
        <f t="shared" si="2"/>
      </c>
      <c r="N73" s="23"/>
      <c r="O73" s="25"/>
      <c r="P73" s="23"/>
      <c r="Q73" s="23"/>
      <c r="R73" s="51">
        <f t="shared" si="3"/>
      </c>
      <c r="S73" s="51"/>
      <c r="T73" s="52">
        <f t="shared" si="4"/>
      </c>
      <c r="U73" s="52"/>
    </row>
    <row r="74" spans="2:21" ht="13.5">
      <c r="B74" s="23">
        <v>66</v>
      </c>
      <c r="C74" s="24">
        <f aca="true" t="shared" si="6" ref="C74:C108">IF(R73="","",C73+R73)</f>
      </c>
      <c r="D74" s="24"/>
      <c r="E74" s="23"/>
      <c r="F74" s="25"/>
      <c r="G74" s="23" t="s">
        <v>35</v>
      </c>
      <c r="H74" s="23"/>
      <c r="I74" s="23"/>
      <c r="J74" s="23"/>
      <c r="K74" s="24">
        <f t="shared" si="5"/>
      </c>
      <c r="L74" s="24"/>
      <c r="M74" s="47">
        <f aca="true" t="shared" si="7" ref="M74:M108">IF(J74="","",(K74/J74)/1000)</f>
      </c>
      <c r="N74" s="23"/>
      <c r="O74" s="25"/>
      <c r="P74" s="23"/>
      <c r="Q74" s="23"/>
      <c r="R74" s="51">
        <f aca="true" t="shared" si="8" ref="R74:R108">IF(O74="","",(IF(G74="売",H74-P74,P74-H74))*M74*100000)</f>
      </c>
      <c r="S74" s="51"/>
      <c r="T74" s="52">
        <f aca="true" t="shared" si="9" ref="T74:T108">IF(O74="","",IF(R74&lt;0,J74*(-1),IF(G74="買",(P74-H74)*100,(H74-P74)*100)))</f>
      </c>
      <c r="U74" s="52"/>
    </row>
    <row r="75" spans="2:21" ht="13.5">
      <c r="B75" s="23">
        <v>67</v>
      </c>
      <c r="C75" s="24">
        <f t="shared" si="6"/>
      </c>
      <c r="D75" s="24"/>
      <c r="E75" s="23"/>
      <c r="F75" s="25"/>
      <c r="G75" s="23" t="s">
        <v>34</v>
      </c>
      <c r="H75" s="23"/>
      <c r="I75" s="23"/>
      <c r="J75" s="23"/>
      <c r="K75" s="24">
        <f t="shared" si="5"/>
      </c>
      <c r="L75" s="24"/>
      <c r="M75" s="47">
        <f t="shared" si="7"/>
      </c>
      <c r="N75" s="23"/>
      <c r="O75" s="25"/>
      <c r="P75" s="23"/>
      <c r="Q75" s="23"/>
      <c r="R75" s="51">
        <f t="shared" si="8"/>
      </c>
      <c r="S75" s="51"/>
      <c r="T75" s="52">
        <f t="shared" si="9"/>
      </c>
      <c r="U75" s="52"/>
    </row>
    <row r="76" spans="2:21" ht="13.5">
      <c r="B76" s="23">
        <v>68</v>
      </c>
      <c r="C76" s="24">
        <f t="shared" si="6"/>
      </c>
      <c r="D76" s="24"/>
      <c r="E76" s="23"/>
      <c r="F76" s="25"/>
      <c r="G76" s="23" t="s">
        <v>34</v>
      </c>
      <c r="H76" s="23"/>
      <c r="I76" s="23"/>
      <c r="J76" s="23"/>
      <c r="K76" s="24">
        <f t="shared" si="5"/>
      </c>
      <c r="L76" s="24"/>
      <c r="M76" s="47">
        <f t="shared" si="7"/>
      </c>
      <c r="N76" s="23"/>
      <c r="O76" s="25"/>
      <c r="P76" s="23"/>
      <c r="Q76" s="23"/>
      <c r="R76" s="51">
        <f t="shared" si="8"/>
      </c>
      <c r="S76" s="51"/>
      <c r="T76" s="52">
        <f t="shared" si="9"/>
      </c>
      <c r="U76" s="52"/>
    </row>
    <row r="77" spans="2:21" ht="13.5">
      <c r="B77" s="23">
        <v>69</v>
      </c>
      <c r="C77" s="24">
        <f t="shared" si="6"/>
      </c>
      <c r="D77" s="24"/>
      <c r="E77" s="23"/>
      <c r="F77" s="25"/>
      <c r="G77" s="23" t="s">
        <v>34</v>
      </c>
      <c r="H77" s="23"/>
      <c r="I77" s="23"/>
      <c r="J77" s="23"/>
      <c r="K77" s="24">
        <f t="shared" si="5"/>
      </c>
      <c r="L77" s="24"/>
      <c r="M77" s="47">
        <f t="shared" si="7"/>
      </c>
      <c r="N77" s="23"/>
      <c r="O77" s="25"/>
      <c r="P77" s="23"/>
      <c r="Q77" s="23"/>
      <c r="R77" s="51">
        <f t="shared" si="8"/>
      </c>
      <c r="S77" s="51"/>
      <c r="T77" s="52">
        <f t="shared" si="9"/>
      </c>
      <c r="U77" s="52"/>
    </row>
    <row r="78" spans="2:21" ht="13.5">
      <c r="B78" s="23">
        <v>70</v>
      </c>
      <c r="C78" s="24">
        <f t="shared" si="6"/>
      </c>
      <c r="D78" s="24"/>
      <c r="E78" s="23"/>
      <c r="F78" s="25"/>
      <c r="G78" s="23" t="s">
        <v>35</v>
      </c>
      <c r="H78" s="23"/>
      <c r="I78" s="23"/>
      <c r="J78" s="23"/>
      <c r="K78" s="24">
        <f t="shared" si="5"/>
      </c>
      <c r="L78" s="24"/>
      <c r="M78" s="47">
        <f t="shared" si="7"/>
      </c>
      <c r="N78" s="23"/>
      <c r="O78" s="25"/>
      <c r="P78" s="23"/>
      <c r="Q78" s="23"/>
      <c r="R78" s="51">
        <f t="shared" si="8"/>
      </c>
      <c r="S78" s="51"/>
      <c r="T78" s="52">
        <f t="shared" si="9"/>
      </c>
      <c r="U78" s="52"/>
    </row>
    <row r="79" spans="2:21" ht="13.5">
      <c r="B79" s="23">
        <v>71</v>
      </c>
      <c r="C79" s="24">
        <f t="shared" si="6"/>
      </c>
      <c r="D79" s="24"/>
      <c r="E79" s="23"/>
      <c r="F79" s="25"/>
      <c r="G79" s="23" t="s">
        <v>34</v>
      </c>
      <c r="H79" s="23"/>
      <c r="I79" s="23"/>
      <c r="J79" s="23"/>
      <c r="K79" s="24">
        <f t="shared" si="5"/>
      </c>
      <c r="L79" s="24"/>
      <c r="M79" s="47">
        <f t="shared" si="7"/>
      </c>
      <c r="N79" s="23"/>
      <c r="O79" s="25"/>
      <c r="P79" s="23"/>
      <c r="Q79" s="23"/>
      <c r="R79" s="51">
        <f t="shared" si="8"/>
      </c>
      <c r="S79" s="51"/>
      <c r="T79" s="52">
        <f t="shared" si="9"/>
      </c>
      <c r="U79" s="52"/>
    </row>
    <row r="80" spans="2:21" ht="13.5">
      <c r="B80" s="23">
        <v>72</v>
      </c>
      <c r="C80" s="24">
        <f t="shared" si="6"/>
      </c>
      <c r="D80" s="24"/>
      <c r="E80" s="23"/>
      <c r="F80" s="25"/>
      <c r="G80" s="23" t="s">
        <v>35</v>
      </c>
      <c r="H80" s="23"/>
      <c r="I80" s="23"/>
      <c r="J80" s="23"/>
      <c r="K80" s="24">
        <f t="shared" si="5"/>
      </c>
      <c r="L80" s="24"/>
      <c r="M80" s="47">
        <f t="shared" si="7"/>
      </c>
      <c r="N80" s="23"/>
      <c r="O80" s="25"/>
      <c r="P80" s="23"/>
      <c r="Q80" s="23"/>
      <c r="R80" s="51">
        <f t="shared" si="8"/>
      </c>
      <c r="S80" s="51"/>
      <c r="T80" s="52">
        <f t="shared" si="9"/>
      </c>
      <c r="U80" s="52"/>
    </row>
    <row r="81" spans="2:21" ht="13.5">
      <c r="B81" s="23">
        <v>73</v>
      </c>
      <c r="C81" s="24">
        <f t="shared" si="6"/>
      </c>
      <c r="D81" s="24"/>
      <c r="E81" s="23"/>
      <c r="F81" s="25"/>
      <c r="G81" s="23" t="s">
        <v>34</v>
      </c>
      <c r="H81" s="23"/>
      <c r="I81" s="23"/>
      <c r="J81" s="23"/>
      <c r="K81" s="24">
        <f t="shared" si="5"/>
      </c>
      <c r="L81" s="24"/>
      <c r="M81" s="47">
        <f t="shared" si="7"/>
      </c>
      <c r="N81" s="23"/>
      <c r="O81" s="25"/>
      <c r="P81" s="23"/>
      <c r="Q81" s="23"/>
      <c r="R81" s="51">
        <f t="shared" si="8"/>
      </c>
      <c r="S81" s="51"/>
      <c r="T81" s="52">
        <f t="shared" si="9"/>
      </c>
      <c r="U81" s="52"/>
    </row>
    <row r="82" spans="2:21" ht="13.5">
      <c r="B82" s="23">
        <v>74</v>
      </c>
      <c r="C82" s="24">
        <f t="shared" si="6"/>
      </c>
      <c r="D82" s="24"/>
      <c r="E82" s="23"/>
      <c r="F82" s="25"/>
      <c r="G82" s="23" t="s">
        <v>34</v>
      </c>
      <c r="H82" s="23"/>
      <c r="I82" s="23"/>
      <c r="J82" s="23"/>
      <c r="K82" s="24">
        <f t="shared" si="5"/>
      </c>
      <c r="L82" s="24"/>
      <c r="M82" s="47">
        <f t="shared" si="7"/>
      </c>
      <c r="N82" s="23"/>
      <c r="O82" s="25"/>
      <c r="P82" s="23"/>
      <c r="Q82" s="23"/>
      <c r="R82" s="51">
        <f t="shared" si="8"/>
      </c>
      <c r="S82" s="51"/>
      <c r="T82" s="52">
        <f t="shared" si="9"/>
      </c>
      <c r="U82" s="52"/>
    </row>
    <row r="83" spans="2:21" ht="13.5">
      <c r="B83" s="23">
        <v>75</v>
      </c>
      <c r="C83" s="24">
        <f t="shared" si="6"/>
      </c>
      <c r="D83" s="24"/>
      <c r="E83" s="23"/>
      <c r="F83" s="25"/>
      <c r="G83" s="23" t="s">
        <v>34</v>
      </c>
      <c r="H83" s="23"/>
      <c r="I83" s="23"/>
      <c r="J83" s="23"/>
      <c r="K83" s="24">
        <f t="shared" si="5"/>
      </c>
      <c r="L83" s="24"/>
      <c r="M83" s="47">
        <f t="shared" si="7"/>
      </c>
      <c r="N83" s="23"/>
      <c r="O83" s="25"/>
      <c r="P83" s="23"/>
      <c r="Q83" s="23"/>
      <c r="R83" s="51">
        <f t="shared" si="8"/>
      </c>
      <c r="S83" s="51"/>
      <c r="T83" s="52">
        <f t="shared" si="9"/>
      </c>
      <c r="U83" s="52"/>
    </row>
    <row r="84" spans="2:21" ht="13.5">
      <c r="B84" s="23">
        <v>76</v>
      </c>
      <c r="C84" s="24">
        <f t="shared" si="6"/>
      </c>
      <c r="D84" s="24"/>
      <c r="E84" s="23"/>
      <c r="F84" s="25"/>
      <c r="G84" s="23" t="s">
        <v>34</v>
      </c>
      <c r="H84" s="23"/>
      <c r="I84" s="23"/>
      <c r="J84" s="23"/>
      <c r="K84" s="24">
        <f t="shared" si="5"/>
      </c>
      <c r="L84" s="24"/>
      <c r="M84" s="47">
        <f t="shared" si="7"/>
      </c>
      <c r="N84" s="23"/>
      <c r="O84" s="25"/>
      <c r="P84" s="23"/>
      <c r="Q84" s="23"/>
      <c r="R84" s="51">
        <f t="shared" si="8"/>
      </c>
      <c r="S84" s="51"/>
      <c r="T84" s="52">
        <f t="shared" si="9"/>
      </c>
      <c r="U84" s="52"/>
    </row>
    <row r="85" spans="2:21" ht="13.5">
      <c r="B85" s="23">
        <v>77</v>
      </c>
      <c r="C85" s="24">
        <f t="shared" si="6"/>
      </c>
      <c r="D85" s="24"/>
      <c r="E85" s="23"/>
      <c r="F85" s="25"/>
      <c r="G85" s="23" t="s">
        <v>35</v>
      </c>
      <c r="H85" s="23"/>
      <c r="I85" s="23"/>
      <c r="J85" s="23"/>
      <c r="K85" s="24">
        <f t="shared" si="5"/>
      </c>
      <c r="L85" s="24"/>
      <c r="M85" s="47">
        <f t="shared" si="7"/>
      </c>
      <c r="N85" s="23"/>
      <c r="O85" s="25"/>
      <c r="P85" s="23"/>
      <c r="Q85" s="23"/>
      <c r="R85" s="51">
        <f t="shared" si="8"/>
      </c>
      <c r="S85" s="51"/>
      <c r="T85" s="52">
        <f t="shared" si="9"/>
      </c>
      <c r="U85" s="52"/>
    </row>
    <row r="86" spans="2:21" ht="13.5">
      <c r="B86" s="23">
        <v>78</v>
      </c>
      <c r="C86" s="24">
        <f t="shared" si="6"/>
      </c>
      <c r="D86" s="24"/>
      <c r="E86" s="23"/>
      <c r="F86" s="25"/>
      <c r="G86" s="23" t="s">
        <v>34</v>
      </c>
      <c r="H86" s="23"/>
      <c r="I86" s="23"/>
      <c r="J86" s="23"/>
      <c r="K86" s="24">
        <f t="shared" si="5"/>
      </c>
      <c r="L86" s="24"/>
      <c r="M86" s="47">
        <f t="shared" si="7"/>
      </c>
      <c r="N86" s="23"/>
      <c r="O86" s="25"/>
      <c r="P86" s="23"/>
      <c r="Q86" s="23"/>
      <c r="R86" s="51">
        <f t="shared" si="8"/>
      </c>
      <c r="S86" s="51"/>
      <c r="T86" s="52">
        <f t="shared" si="9"/>
      </c>
      <c r="U86" s="52"/>
    </row>
    <row r="87" spans="2:21" ht="13.5">
      <c r="B87" s="23">
        <v>79</v>
      </c>
      <c r="C87" s="24">
        <f t="shared" si="6"/>
      </c>
      <c r="D87" s="24"/>
      <c r="E87" s="23"/>
      <c r="F87" s="25"/>
      <c r="G87" s="23" t="s">
        <v>35</v>
      </c>
      <c r="H87" s="23"/>
      <c r="I87" s="23"/>
      <c r="J87" s="23"/>
      <c r="K87" s="24">
        <f t="shared" si="5"/>
      </c>
      <c r="L87" s="24"/>
      <c r="M87" s="47">
        <f t="shared" si="7"/>
      </c>
      <c r="N87" s="23"/>
      <c r="O87" s="25"/>
      <c r="P87" s="23"/>
      <c r="Q87" s="23"/>
      <c r="R87" s="51">
        <f t="shared" si="8"/>
      </c>
      <c r="S87" s="51"/>
      <c r="T87" s="52">
        <f t="shared" si="9"/>
      </c>
      <c r="U87" s="52"/>
    </row>
    <row r="88" spans="2:21" ht="13.5">
      <c r="B88" s="23">
        <v>80</v>
      </c>
      <c r="C88" s="24">
        <f t="shared" si="6"/>
      </c>
      <c r="D88" s="24"/>
      <c r="E88" s="23"/>
      <c r="F88" s="25"/>
      <c r="G88" s="23" t="s">
        <v>35</v>
      </c>
      <c r="H88" s="23"/>
      <c r="I88" s="23"/>
      <c r="J88" s="23"/>
      <c r="K88" s="24">
        <f t="shared" si="5"/>
      </c>
      <c r="L88" s="24"/>
      <c r="M88" s="47">
        <f t="shared" si="7"/>
      </c>
      <c r="N88" s="23"/>
      <c r="O88" s="25"/>
      <c r="P88" s="23"/>
      <c r="Q88" s="23"/>
      <c r="R88" s="51">
        <f t="shared" si="8"/>
      </c>
      <c r="S88" s="51"/>
      <c r="T88" s="52">
        <f t="shared" si="9"/>
      </c>
      <c r="U88" s="52"/>
    </row>
    <row r="89" spans="2:21" ht="13.5">
      <c r="B89" s="23">
        <v>81</v>
      </c>
      <c r="C89" s="24">
        <f t="shared" si="6"/>
      </c>
      <c r="D89" s="24"/>
      <c r="E89" s="23"/>
      <c r="F89" s="25"/>
      <c r="G89" s="23" t="s">
        <v>35</v>
      </c>
      <c r="H89" s="23"/>
      <c r="I89" s="23"/>
      <c r="J89" s="23"/>
      <c r="K89" s="24">
        <f t="shared" si="5"/>
      </c>
      <c r="L89" s="24"/>
      <c r="M89" s="47">
        <f t="shared" si="7"/>
      </c>
      <c r="N89" s="23"/>
      <c r="O89" s="25"/>
      <c r="P89" s="23"/>
      <c r="Q89" s="23"/>
      <c r="R89" s="51">
        <f t="shared" si="8"/>
      </c>
      <c r="S89" s="51"/>
      <c r="T89" s="52">
        <f t="shared" si="9"/>
      </c>
      <c r="U89" s="52"/>
    </row>
    <row r="90" spans="2:21" ht="13.5">
      <c r="B90" s="23">
        <v>82</v>
      </c>
      <c r="C90" s="24">
        <f t="shared" si="6"/>
      </c>
      <c r="D90" s="24"/>
      <c r="E90" s="23"/>
      <c r="F90" s="25"/>
      <c r="G90" s="23" t="s">
        <v>35</v>
      </c>
      <c r="H90" s="23"/>
      <c r="I90" s="23"/>
      <c r="J90" s="23"/>
      <c r="K90" s="24">
        <f t="shared" si="5"/>
      </c>
      <c r="L90" s="24"/>
      <c r="M90" s="47">
        <f t="shared" si="7"/>
      </c>
      <c r="N90" s="23"/>
      <c r="O90" s="25"/>
      <c r="P90" s="23"/>
      <c r="Q90" s="23"/>
      <c r="R90" s="51">
        <f t="shared" si="8"/>
      </c>
      <c r="S90" s="51"/>
      <c r="T90" s="52">
        <f t="shared" si="9"/>
      </c>
      <c r="U90" s="52"/>
    </row>
    <row r="91" spans="2:21" ht="13.5">
      <c r="B91" s="23">
        <v>83</v>
      </c>
      <c r="C91" s="24">
        <f t="shared" si="6"/>
      </c>
      <c r="D91" s="24"/>
      <c r="E91" s="23"/>
      <c r="F91" s="25"/>
      <c r="G91" s="23" t="s">
        <v>35</v>
      </c>
      <c r="H91" s="23"/>
      <c r="I91" s="23"/>
      <c r="J91" s="23"/>
      <c r="K91" s="24">
        <f t="shared" si="5"/>
      </c>
      <c r="L91" s="24"/>
      <c r="M91" s="47">
        <f t="shared" si="7"/>
      </c>
      <c r="N91" s="23"/>
      <c r="O91" s="25"/>
      <c r="P91" s="23"/>
      <c r="Q91" s="23"/>
      <c r="R91" s="51">
        <f t="shared" si="8"/>
      </c>
      <c r="S91" s="51"/>
      <c r="T91" s="52">
        <f t="shared" si="9"/>
      </c>
      <c r="U91" s="52"/>
    </row>
    <row r="92" spans="2:21" ht="13.5">
      <c r="B92" s="23">
        <v>84</v>
      </c>
      <c r="C92" s="24">
        <f t="shared" si="6"/>
      </c>
      <c r="D92" s="24"/>
      <c r="E92" s="23"/>
      <c r="F92" s="25"/>
      <c r="G92" s="23" t="s">
        <v>34</v>
      </c>
      <c r="H92" s="23"/>
      <c r="I92" s="23"/>
      <c r="J92" s="23"/>
      <c r="K92" s="24">
        <f t="shared" si="5"/>
      </c>
      <c r="L92" s="24"/>
      <c r="M92" s="47">
        <f t="shared" si="7"/>
      </c>
      <c r="N92" s="23"/>
      <c r="O92" s="25"/>
      <c r="P92" s="23"/>
      <c r="Q92" s="23"/>
      <c r="R92" s="51">
        <f t="shared" si="8"/>
      </c>
      <c r="S92" s="51"/>
      <c r="T92" s="52">
        <f t="shared" si="9"/>
      </c>
      <c r="U92" s="52"/>
    </row>
    <row r="93" spans="2:21" ht="13.5">
      <c r="B93" s="23">
        <v>85</v>
      </c>
      <c r="C93" s="24">
        <f t="shared" si="6"/>
      </c>
      <c r="D93" s="24"/>
      <c r="E93" s="23"/>
      <c r="F93" s="25"/>
      <c r="G93" s="23" t="s">
        <v>35</v>
      </c>
      <c r="H93" s="23"/>
      <c r="I93" s="23"/>
      <c r="J93" s="23"/>
      <c r="K93" s="24">
        <f t="shared" si="5"/>
      </c>
      <c r="L93" s="24"/>
      <c r="M93" s="47">
        <f t="shared" si="7"/>
      </c>
      <c r="N93" s="23"/>
      <c r="O93" s="25"/>
      <c r="P93" s="23"/>
      <c r="Q93" s="23"/>
      <c r="R93" s="51">
        <f t="shared" si="8"/>
      </c>
      <c r="S93" s="51"/>
      <c r="T93" s="52">
        <f t="shared" si="9"/>
      </c>
      <c r="U93" s="52"/>
    </row>
    <row r="94" spans="2:21" ht="13.5">
      <c r="B94" s="23">
        <v>86</v>
      </c>
      <c r="C94" s="24">
        <f t="shared" si="6"/>
      </c>
      <c r="D94" s="24"/>
      <c r="E94" s="23"/>
      <c r="F94" s="25"/>
      <c r="G94" s="23" t="s">
        <v>34</v>
      </c>
      <c r="H94" s="23"/>
      <c r="I94" s="23"/>
      <c r="J94" s="23"/>
      <c r="K94" s="24">
        <f t="shared" si="5"/>
      </c>
      <c r="L94" s="24"/>
      <c r="M94" s="47">
        <f t="shared" si="7"/>
      </c>
      <c r="N94" s="23"/>
      <c r="O94" s="25"/>
      <c r="P94" s="23"/>
      <c r="Q94" s="23"/>
      <c r="R94" s="51">
        <f t="shared" si="8"/>
      </c>
      <c r="S94" s="51"/>
      <c r="T94" s="52">
        <f t="shared" si="9"/>
      </c>
      <c r="U94" s="52"/>
    </row>
    <row r="95" spans="2:21" ht="13.5">
      <c r="B95" s="23">
        <v>87</v>
      </c>
      <c r="C95" s="24">
        <f t="shared" si="6"/>
      </c>
      <c r="D95" s="24"/>
      <c r="E95" s="23"/>
      <c r="F95" s="25"/>
      <c r="G95" s="23" t="s">
        <v>35</v>
      </c>
      <c r="H95" s="23"/>
      <c r="I95" s="23"/>
      <c r="J95" s="23"/>
      <c r="K95" s="24">
        <f t="shared" si="5"/>
      </c>
      <c r="L95" s="24"/>
      <c r="M95" s="47">
        <f t="shared" si="7"/>
      </c>
      <c r="N95" s="23"/>
      <c r="O95" s="25"/>
      <c r="P95" s="23"/>
      <c r="Q95" s="23"/>
      <c r="R95" s="51">
        <f t="shared" si="8"/>
      </c>
      <c r="S95" s="51"/>
      <c r="T95" s="52">
        <f t="shared" si="9"/>
      </c>
      <c r="U95" s="52"/>
    </row>
    <row r="96" spans="2:21" ht="13.5">
      <c r="B96" s="23">
        <v>88</v>
      </c>
      <c r="C96" s="24">
        <f t="shared" si="6"/>
      </c>
      <c r="D96" s="24"/>
      <c r="E96" s="23"/>
      <c r="F96" s="25"/>
      <c r="G96" s="23" t="s">
        <v>34</v>
      </c>
      <c r="H96" s="23"/>
      <c r="I96" s="23"/>
      <c r="J96" s="23"/>
      <c r="K96" s="24">
        <f t="shared" si="5"/>
      </c>
      <c r="L96" s="24"/>
      <c r="M96" s="47">
        <f t="shared" si="7"/>
      </c>
      <c r="N96" s="23"/>
      <c r="O96" s="25"/>
      <c r="P96" s="23"/>
      <c r="Q96" s="23"/>
      <c r="R96" s="51">
        <f t="shared" si="8"/>
      </c>
      <c r="S96" s="51"/>
      <c r="T96" s="52">
        <f t="shared" si="9"/>
      </c>
      <c r="U96" s="52"/>
    </row>
    <row r="97" spans="2:21" ht="13.5">
      <c r="B97" s="23">
        <v>89</v>
      </c>
      <c r="C97" s="24">
        <f t="shared" si="6"/>
      </c>
      <c r="D97" s="24"/>
      <c r="E97" s="23"/>
      <c r="F97" s="25"/>
      <c r="G97" s="23" t="s">
        <v>35</v>
      </c>
      <c r="H97" s="23"/>
      <c r="I97" s="23"/>
      <c r="J97" s="23"/>
      <c r="K97" s="24">
        <f t="shared" si="5"/>
      </c>
      <c r="L97" s="24"/>
      <c r="M97" s="47">
        <f t="shared" si="7"/>
      </c>
      <c r="N97" s="23"/>
      <c r="O97" s="25"/>
      <c r="P97" s="23"/>
      <c r="Q97" s="23"/>
      <c r="R97" s="51">
        <f t="shared" si="8"/>
      </c>
      <c r="S97" s="51"/>
      <c r="T97" s="52">
        <f t="shared" si="9"/>
      </c>
      <c r="U97" s="52"/>
    </row>
    <row r="98" spans="2:21" ht="13.5">
      <c r="B98" s="23">
        <v>90</v>
      </c>
      <c r="C98" s="24">
        <f t="shared" si="6"/>
      </c>
      <c r="D98" s="24"/>
      <c r="E98" s="23"/>
      <c r="F98" s="25"/>
      <c r="G98" s="23" t="s">
        <v>34</v>
      </c>
      <c r="H98" s="23"/>
      <c r="I98" s="23"/>
      <c r="J98" s="23"/>
      <c r="K98" s="24">
        <f t="shared" si="5"/>
      </c>
      <c r="L98" s="24"/>
      <c r="M98" s="47">
        <f t="shared" si="7"/>
      </c>
      <c r="N98" s="23"/>
      <c r="O98" s="25"/>
      <c r="P98" s="23"/>
      <c r="Q98" s="23"/>
      <c r="R98" s="51">
        <f t="shared" si="8"/>
      </c>
      <c r="S98" s="51"/>
      <c r="T98" s="52">
        <f t="shared" si="9"/>
      </c>
      <c r="U98" s="52"/>
    </row>
    <row r="99" spans="2:21" ht="13.5">
      <c r="B99" s="23">
        <v>91</v>
      </c>
      <c r="C99" s="24">
        <f t="shared" si="6"/>
      </c>
      <c r="D99" s="24"/>
      <c r="E99" s="23"/>
      <c r="F99" s="25"/>
      <c r="G99" s="23" t="s">
        <v>35</v>
      </c>
      <c r="H99" s="23"/>
      <c r="I99" s="23"/>
      <c r="J99" s="23"/>
      <c r="K99" s="24">
        <f t="shared" si="5"/>
      </c>
      <c r="L99" s="24"/>
      <c r="M99" s="47">
        <f t="shared" si="7"/>
      </c>
      <c r="N99" s="23"/>
      <c r="O99" s="25"/>
      <c r="P99" s="23"/>
      <c r="Q99" s="23"/>
      <c r="R99" s="51">
        <f t="shared" si="8"/>
      </c>
      <c r="S99" s="51"/>
      <c r="T99" s="52">
        <f t="shared" si="9"/>
      </c>
      <c r="U99" s="52"/>
    </row>
    <row r="100" spans="2:21" ht="13.5">
      <c r="B100" s="23">
        <v>92</v>
      </c>
      <c r="C100" s="24">
        <f t="shared" si="6"/>
      </c>
      <c r="D100" s="24"/>
      <c r="E100" s="23"/>
      <c r="F100" s="25"/>
      <c r="G100" s="23" t="s">
        <v>35</v>
      </c>
      <c r="H100" s="23"/>
      <c r="I100" s="23"/>
      <c r="J100" s="23"/>
      <c r="K100" s="24">
        <f t="shared" si="5"/>
      </c>
      <c r="L100" s="24"/>
      <c r="M100" s="47">
        <f t="shared" si="7"/>
      </c>
      <c r="N100" s="23"/>
      <c r="O100" s="25"/>
      <c r="P100" s="23"/>
      <c r="Q100" s="23"/>
      <c r="R100" s="51">
        <f t="shared" si="8"/>
      </c>
      <c r="S100" s="51"/>
      <c r="T100" s="52">
        <f t="shared" si="9"/>
      </c>
      <c r="U100" s="52"/>
    </row>
    <row r="101" spans="2:21" ht="13.5">
      <c r="B101" s="23">
        <v>93</v>
      </c>
      <c r="C101" s="24">
        <f t="shared" si="6"/>
      </c>
      <c r="D101" s="24"/>
      <c r="E101" s="23"/>
      <c r="F101" s="25"/>
      <c r="G101" s="23" t="s">
        <v>34</v>
      </c>
      <c r="H101" s="23"/>
      <c r="I101" s="23"/>
      <c r="J101" s="23"/>
      <c r="K101" s="24">
        <f t="shared" si="5"/>
      </c>
      <c r="L101" s="24"/>
      <c r="M101" s="47">
        <f t="shared" si="7"/>
      </c>
      <c r="N101" s="23"/>
      <c r="O101" s="25"/>
      <c r="P101" s="23"/>
      <c r="Q101" s="23"/>
      <c r="R101" s="51">
        <f t="shared" si="8"/>
      </c>
      <c r="S101" s="51"/>
      <c r="T101" s="52">
        <f t="shared" si="9"/>
      </c>
      <c r="U101" s="52"/>
    </row>
    <row r="102" spans="2:21" ht="13.5">
      <c r="B102" s="23">
        <v>94</v>
      </c>
      <c r="C102" s="24">
        <f t="shared" si="6"/>
      </c>
      <c r="D102" s="24"/>
      <c r="E102" s="23"/>
      <c r="F102" s="25"/>
      <c r="G102" s="23" t="s">
        <v>34</v>
      </c>
      <c r="H102" s="23"/>
      <c r="I102" s="23"/>
      <c r="J102" s="23"/>
      <c r="K102" s="24">
        <f t="shared" si="5"/>
      </c>
      <c r="L102" s="24"/>
      <c r="M102" s="47">
        <f t="shared" si="7"/>
      </c>
      <c r="N102" s="23"/>
      <c r="O102" s="25"/>
      <c r="P102" s="23"/>
      <c r="Q102" s="23"/>
      <c r="R102" s="51">
        <f t="shared" si="8"/>
      </c>
      <c r="S102" s="51"/>
      <c r="T102" s="52">
        <f t="shared" si="9"/>
      </c>
      <c r="U102" s="52"/>
    </row>
    <row r="103" spans="2:21" ht="13.5">
      <c r="B103" s="23">
        <v>95</v>
      </c>
      <c r="C103" s="24">
        <f t="shared" si="6"/>
      </c>
      <c r="D103" s="24"/>
      <c r="E103" s="23"/>
      <c r="F103" s="25"/>
      <c r="G103" s="23" t="s">
        <v>34</v>
      </c>
      <c r="H103" s="23"/>
      <c r="I103" s="23"/>
      <c r="J103" s="23"/>
      <c r="K103" s="24">
        <f t="shared" si="5"/>
      </c>
      <c r="L103" s="24"/>
      <c r="M103" s="47">
        <f t="shared" si="7"/>
      </c>
      <c r="N103" s="23"/>
      <c r="O103" s="25"/>
      <c r="P103" s="23"/>
      <c r="Q103" s="23"/>
      <c r="R103" s="51">
        <f t="shared" si="8"/>
      </c>
      <c r="S103" s="51"/>
      <c r="T103" s="52">
        <f t="shared" si="9"/>
      </c>
      <c r="U103" s="52"/>
    </row>
    <row r="104" spans="2:21" ht="13.5">
      <c r="B104" s="23">
        <v>96</v>
      </c>
      <c r="C104" s="24">
        <f t="shared" si="6"/>
      </c>
      <c r="D104" s="24"/>
      <c r="E104" s="23"/>
      <c r="F104" s="25"/>
      <c r="G104" s="23" t="s">
        <v>35</v>
      </c>
      <c r="H104" s="23"/>
      <c r="I104" s="23"/>
      <c r="J104" s="23"/>
      <c r="K104" s="24">
        <f t="shared" si="5"/>
      </c>
      <c r="L104" s="24"/>
      <c r="M104" s="47">
        <f t="shared" si="7"/>
      </c>
      <c r="N104" s="23"/>
      <c r="O104" s="25"/>
      <c r="P104" s="23"/>
      <c r="Q104" s="23"/>
      <c r="R104" s="51">
        <f t="shared" si="8"/>
      </c>
      <c r="S104" s="51"/>
      <c r="T104" s="52">
        <f t="shared" si="9"/>
      </c>
      <c r="U104" s="52"/>
    </row>
    <row r="105" spans="2:21" ht="13.5">
      <c r="B105" s="23">
        <v>97</v>
      </c>
      <c r="C105" s="24">
        <f t="shared" si="6"/>
      </c>
      <c r="D105" s="24"/>
      <c r="E105" s="23"/>
      <c r="F105" s="25"/>
      <c r="G105" s="23" t="s">
        <v>34</v>
      </c>
      <c r="H105" s="23"/>
      <c r="I105" s="23"/>
      <c r="J105" s="23"/>
      <c r="K105" s="24">
        <f t="shared" si="5"/>
      </c>
      <c r="L105" s="24"/>
      <c r="M105" s="47">
        <f t="shared" si="7"/>
      </c>
      <c r="N105" s="23"/>
      <c r="O105" s="25"/>
      <c r="P105" s="23"/>
      <c r="Q105" s="23"/>
      <c r="R105" s="51">
        <f t="shared" si="8"/>
      </c>
      <c r="S105" s="51"/>
      <c r="T105" s="52">
        <f t="shared" si="9"/>
      </c>
      <c r="U105" s="52"/>
    </row>
    <row r="106" spans="2:21" ht="13.5">
      <c r="B106" s="23">
        <v>98</v>
      </c>
      <c r="C106" s="24">
        <f t="shared" si="6"/>
      </c>
      <c r="D106" s="24"/>
      <c r="E106" s="23"/>
      <c r="F106" s="25"/>
      <c r="G106" s="23" t="s">
        <v>35</v>
      </c>
      <c r="H106" s="23"/>
      <c r="I106" s="23"/>
      <c r="J106" s="23"/>
      <c r="K106" s="24">
        <f t="shared" si="5"/>
      </c>
      <c r="L106" s="24"/>
      <c r="M106" s="47">
        <f t="shared" si="7"/>
      </c>
      <c r="N106" s="23"/>
      <c r="O106" s="25"/>
      <c r="P106" s="23"/>
      <c r="Q106" s="23"/>
      <c r="R106" s="51">
        <f t="shared" si="8"/>
      </c>
      <c r="S106" s="51"/>
      <c r="T106" s="52">
        <f t="shared" si="9"/>
      </c>
      <c r="U106" s="52"/>
    </row>
    <row r="107" spans="2:21" ht="13.5">
      <c r="B107" s="23">
        <v>99</v>
      </c>
      <c r="C107" s="24">
        <f t="shared" si="6"/>
      </c>
      <c r="D107" s="24"/>
      <c r="E107" s="23"/>
      <c r="F107" s="25"/>
      <c r="G107" s="23" t="s">
        <v>35</v>
      </c>
      <c r="H107" s="23"/>
      <c r="I107" s="23"/>
      <c r="J107" s="23"/>
      <c r="K107" s="24">
        <f t="shared" si="5"/>
      </c>
      <c r="L107" s="24"/>
      <c r="M107" s="47">
        <f t="shared" si="7"/>
      </c>
      <c r="N107" s="23"/>
      <c r="O107" s="25"/>
      <c r="P107" s="23"/>
      <c r="Q107" s="23"/>
      <c r="R107" s="51">
        <f t="shared" si="8"/>
      </c>
      <c r="S107" s="51"/>
      <c r="T107" s="52">
        <f t="shared" si="9"/>
      </c>
      <c r="U107" s="52"/>
    </row>
    <row r="108" spans="2:21" ht="13.5">
      <c r="B108" s="23">
        <v>100</v>
      </c>
      <c r="C108" s="24">
        <f t="shared" si="6"/>
      </c>
      <c r="D108" s="24"/>
      <c r="E108" s="23"/>
      <c r="F108" s="25"/>
      <c r="G108" s="23" t="s">
        <v>34</v>
      </c>
      <c r="H108" s="23"/>
      <c r="I108" s="23"/>
      <c r="J108" s="23"/>
      <c r="K108" s="24">
        <f t="shared" si="5"/>
      </c>
      <c r="L108" s="24"/>
      <c r="M108" s="47">
        <f t="shared" si="7"/>
      </c>
      <c r="N108" s="23"/>
      <c r="O108" s="25"/>
      <c r="P108" s="23"/>
      <c r="Q108" s="23"/>
      <c r="R108" s="51">
        <f t="shared" si="8"/>
      </c>
      <c r="S108" s="51"/>
      <c r="T108" s="52">
        <f t="shared" si="9"/>
      </c>
      <c r="U108" s="52"/>
    </row>
    <row r="109" spans="2:18" ht="13.5"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</row>
  </sheetData>
  <sheetProtection/>
  <mergeCells count="635">
    <mergeCell ref="B2:C2"/>
    <mergeCell ref="D2:E2"/>
    <mergeCell ref="F2:G2"/>
    <mergeCell ref="H2:I2"/>
    <mergeCell ref="J2:K2"/>
    <mergeCell ref="L2:M2"/>
    <mergeCell ref="N2:O2"/>
    <mergeCell ref="P2:Q2"/>
    <mergeCell ref="B3:C3"/>
    <mergeCell ref="D3:I3"/>
    <mergeCell ref="J3:K3"/>
    <mergeCell ref="L3:Q3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E7:I7"/>
    <mergeCell ref="J7:L7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  <mergeCell ref="B7:B8"/>
    <mergeCell ref="M7:M8"/>
    <mergeCell ref="C7:D8"/>
  </mergeCells>
  <conditionalFormatting sqref="G9:G108">
    <cfRule type="cellIs" priority="1" dxfId="0" operator="equal" stopIfTrue="1">
      <formula>"買"</formula>
    </cfRule>
    <cfRule type="cellIs" priority="2" dxfId="1" operator="equal" stopIfTrue="1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6993055555555555" right="0.6993055555555555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笹田喬志</cp:lastModifiedBy>
  <cp:lastPrinted>2015-07-15T10:17:15Z</cp:lastPrinted>
  <dcterms:created xsi:type="dcterms:W3CDTF">2013-10-09T23:04:08Z</dcterms:created>
  <dcterms:modified xsi:type="dcterms:W3CDTF">2016-07-03T20:45:51Z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1033-9.1.0.5171</vt:lpwstr>
  </property>
</Properties>
</file>